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8800" windowHeight="11835"/>
  </bookViews>
  <sheets>
    <sheet name="Rekapitulace stavby" sheetId="1" r:id="rId1"/>
    <sheet name="2022-02-07-01 - Trakční v..." sheetId="2" r:id="rId2"/>
    <sheet name="2022-02-07-02 - Trakční v..." sheetId="3" r:id="rId3"/>
    <sheet name="2022-02-07-03 - VON" sheetId="4" r:id="rId4"/>
    <sheet name="Pokyny pro vyplnění" sheetId="5" r:id="rId5"/>
  </sheets>
  <definedNames>
    <definedName name="_xlnm._FilterDatabase" localSheetId="1" hidden="1">'2022-02-07-01 - Trakční v...'!$C$81:$L$152</definedName>
    <definedName name="_xlnm._FilterDatabase" localSheetId="2" hidden="1">'2022-02-07-02 - Trakční v...'!$C$86:$L$101</definedName>
    <definedName name="_xlnm._FilterDatabase" localSheetId="3" hidden="1">'2022-02-07-03 - VON'!$C$81:$L$90</definedName>
    <definedName name="_xlnm.Print_Titles" localSheetId="1">'2022-02-07-01 - Trakční v...'!$81:$81</definedName>
    <definedName name="_xlnm.Print_Titles" localSheetId="2">'2022-02-07-02 - Trakční v...'!$86:$86</definedName>
    <definedName name="_xlnm.Print_Titles" localSheetId="3">'2022-02-07-03 - VON'!$81:$81</definedName>
    <definedName name="_xlnm.Print_Titles" localSheetId="0">'Rekapitulace stavby'!$52:$52</definedName>
    <definedName name="_xlnm.Print_Area" localSheetId="1">'2022-02-07-01 - Trakční v...'!$C$4:$K$41,'2022-02-07-01 - Trakční v...'!$C$47:$K$63,'2022-02-07-01 - Trakční v...'!$C$69:$K$152</definedName>
    <definedName name="_xlnm.Print_Area" localSheetId="2">'2022-02-07-02 - Trakční v...'!$C$4:$K$41,'2022-02-07-02 - Trakční v...'!$C$47:$K$68,'2022-02-07-02 - Trakční v...'!$C$74:$K$101</definedName>
    <definedName name="_xlnm.Print_Area" localSheetId="3">'2022-02-07-03 - VON'!$C$4:$K$41,'2022-02-07-03 - VON'!$C$47:$K$63,'2022-02-07-03 - VON'!$C$69:$K$90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</definedNames>
  <calcPr calcId="162913"/>
</workbook>
</file>

<file path=xl/calcChain.xml><?xml version="1.0" encoding="utf-8"?>
<calcChain xmlns="http://schemas.openxmlformats.org/spreadsheetml/2006/main">
  <c r="K39" i="4" l="1"/>
  <c r="K38" i="4"/>
  <c r="BA57" i="1"/>
  <c r="K37" i="4"/>
  <c r="AZ57" i="1"/>
  <c r="BI90" i="4"/>
  <c r="BH90" i="4"/>
  <c r="BG90" i="4"/>
  <c r="BF90" i="4"/>
  <c r="X90" i="4"/>
  <c r="V90" i="4"/>
  <c r="T90" i="4"/>
  <c r="P90" i="4"/>
  <c r="BI89" i="4"/>
  <c r="BH89" i="4"/>
  <c r="BG89" i="4"/>
  <c r="BF89" i="4"/>
  <c r="X89" i="4"/>
  <c r="V89" i="4"/>
  <c r="T89" i="4"/>
  <c r="P89" i="4"/>
  <c r="BI88" i="4"/>
  <c r="BH88" i="4"/>
  <c r="BG88" i="4"/>
  <c r="BF88" i="4"/>
  <c r="X88" i="4"/>
  <c r="V88" i="4"/>
  <c r="T88" i="4"/>
  <c r="P88" i="4"/>
  <c r="BI87" i="4"/>
  <c r="BH87" i="4"/>
  <c r="BG87" i="4"/>
  <c r="BF87" i="4"/>
  <c r="X87" i="4"/>
  <c r="V87" i="4"/>
  <c r="T87" i="4"/>
  <c r="P87" i="4"/>
  <c r="BI86" i="4"/>
  <c r="BH86" i="4"/>
  <c r="BG86" i="4"/>
  <c r="BF86" i="4"/>
  <c r="X86" i="4"/>
  <c r="V86" i="4"/>
  <c r="T86" i="4"/>
  <c r="P86" i="4"/>
  <c r="BI85" i="4"/>
  <c r="BH85" i="4"/>
  <c r="BG85" i="4"/>
  <c r="BF85" i="4"/>
  <c r="X85" i="4"/>
  <c r="V85" i="4"/>
  <c r="T85" i="4"/>
  <c r="P85" i="4"/>
  <c r="BI84" i="4"/>
  <c r="BH84" i="4"/>
  <c r="BG84" i="4"/>
  <c r="BF84" i="4"/>
  <c r="X84" i="4"/>
  <c r="V84" i="4"/>
  <c r="T84" i="4"/>
  <c r="P84" i="4"/>
  <c r="F76" i="4"/>
  <c r="E74" i="4"/>
  <c r="F54" i="4"/>
  <c r="E52" i="4"/>
  <c r="J24" i="4"/>
  <c r="E24" i="4"/>
  <c r="J57" i="4" s="1"/>
  <c r="J23" i="4"/>
  <c r="J21" i="4"/>
  <c r="E21" i="4"/>
  <c r="J78" i="4" s="1"/>
  <c r="J20" i="4"/>
  <c r="J18" i="4"/>
  <c r="E18" i="4"/>
  <c r="F79" i="4" s="1"/>
  <c r="J17" i="4"/>
  <c r="J15" i="4"/>
  <c r="E15" i="4"/>
  <c r="F56" i="4" s="1"/>
  <c r="J14" i="4"/>
  <c r="J12" i="4"/>
  <c r="J76" i="4" s="1"/>
  <c r="E7" i="4"/>
  <c r="E72" i="4" s="1"/>
  <c r="K39" i="3"/>
  <c r="K38" i="3"/>
  <c r="BA56" i="1" s="1"/>
  <c r="K37" i="3"/>
  <c r="AZ56" i="1" s="1"/>
  <c r="BI100" i="3"/>
  <c r="BH100" i="3"/>
  <c r="BG100" i="3"/>
  <c r="BF100" i="3"/>
  <c r="X100" i="3"/>
  <c r="X99" i="3" s="1"/>
  <c r="V100" i="3"/>
  <c r="V99" i="3" s="1"/>
  <c r="T100" i="3"/>
  <c r="T99" i="3" s="1"/>
  <c r="P100" i="3"/>
  <c r="BI97" i="3"/>
  <c r="BH97" i="3"/>
  <c r="BG97" i="3"/>
  <c r="BF97" i="3"/>
  <c r="X97" i="3"/>
  <c r="X96" i="3"/>
  <c r="X95" i="3" s="1"/>
  <c r="V97" i="3"/>
  <c r="V96" i="3" s="1"/>
  <c r="V95" i="3" s="1"/>
  <c r="T97" i="3"/>
  <c r="T96" i="3"/>
  <c r="T95" i="3" s="1"/>
  <c r="P97" i="3"/>
  <c r="BI93" i="3"/>
  <c r="BH93" i="3"/>
  <c r="BG93" i="3"/>
  <c r="BF93" i="3"/>
  <c r="X93" i="3"/>
  <c r="X92" i="3"/>
  <c r="V93" i="3"/>
  <c r="V92" i="3"/>
  <c r="T93" i="3"/>
  <c r="T92" i="3"/>
  <c r="P93" i="3"/>
  <c r="BI90" i="3"/>
  <c r="BH90" i="3"/>
  <c r="BG90" i="3"/>
  <c r="BF90" i="3"/>
  <c r="X90" i="3"/>
  <c r="X89" i="3" s="1"/>
  <c r="X88" i="3" s="1"/>
  <c r="X87" i="3" s="1"/>
  <c r="V90" i="3"/>
  <c r="V89" i="3" s="1"/>
  <c r="T90" i="3"/>
  <c r="T89" i="3" s="1"/>
  <c r="T88" i="3" s="1"/>
  <c r="T87" i="3" s="1"/>
  <c r="AW56" i="1" s="1"/>
  <c r="P90" i="3"/>
  <c r="F81" i="3"/>
  <c r="E79" i="3"/>
  <c r="F54" i="3"/>
  <c r="E52" i="3"/>
  <c r="J24" i="3"/>
  <c r="E24" i="3"/>
  <c r="J57" i="3"/>
  <c r="J23" i="3"/>
  <c r="J21" i="3"/>
  <c r="E21" i="3"/>
  <c r="J83" i="3"/>
  <c r="J20" i="3"/>
  <c r="J18" i="3"/>
  <c r="E18" i="3"/>
  <c r="F84" i="3" s="1"/>
  <c r="J17" i="3"/>
  <c r="J15" i="3"/>
  <c r="E15" i="3"/>
  <c r="F83" i="3" s="1"/>
  <c r="J14" i="3"/>
  <c r="J12" i="3"/>
  <c r="J81" i="3" s="1"/>
  <c r="E7" i="3"/>
  <c r="E77" i="3" s="1"/>
  <c r="K39" i="2"/>
  <c r="K38" i="2"/>
  <c r="BA55" i="1"/>
  <c r="K37" i="2"/>
  <c r="AZ55" i="1"/>
  <c r="BI152" i="2"/>
  <c r="BH152" i="2"/>
  <c r="BG152" i="2"/>
  <c r="BF152" i="2"/>
  <c r="X152" i="2"/>
  <c r="V152" i="2"/>
  <c r="T152" i="2"/>
  <c r="P152" i="2"/>
  <c r="BI151" i="2"/>
  <c r="BH151" i="2"/>
  <c r="BG151" i="2"/>
  <c r="BF151" i="2"/>
  <c r="X151" i="2"/>
  <c r="V151" i="2"/>
  <c r="T151" i="2"/>
  <c r="P151" i="2"/>
  <c r="BI150" i="2"/>
  <c r="BH150" i="2"/>
  <c r="BG150" i="2"/>
  <c r="BF150" i="2"/>
  <c r="X150" i="2"/>
  <c r="V150" i="2"/>
  <c r="T150" i="2"/>
  <c r="P150" i="2"/>
  <c r="BI149" i="2"/>
  <c r="BH149" i="2"/>
  <c r="BG149" i="2"/>
  <c r="BF149" i="2"/>
  <c r="X149" i="2"/>
  <c r="V149" i="2"/>
  <c r="T149" i="2"/>
  <c r="P149" i="2"/>
  <c r="BI148" i="2"/>
  <c r="BH148" i="2"/>
  <c r="BG148" i="2"/>
  <c r="BF148" i="2"/>
  <c r="X148" i="2"/>
  <c r="V148" i="2"/>
  <c r="T148" i="2"/>
  <c r="P148" i="2"/>
  <c r="BI147" i="2"/>
  <c r="BH147" i="2"/>
  <c r="BG147" i="2"/>
  <c r="BF147" i="2"/>
  <c r="X147" i="2"/>
  <c r="V147" i="2"/>
  <c r="T147" i="2"/>
  <c r="P147" i="2"/>
  <c r="BI146" i="2"/>
  <c r="BH146" i="2"/>
  <c r="BG146" i="2"/>
  <c r="BF146" i="2"/>
  <c r="X146" i="2"/>
  <c r="V146" i="2"/>
  <c r="T146" i="2"/>
  <c r="P146" i="2"/>
  <c r="BI145" i="2"/>
  <c r="BH145" i="2"/>
  <c r="BG145" i="2"/>
  <c r="BF145" i="2"/>
  <c r="X145" i="2"/>
  <c r="V145" i="2"/>
  <c r="T145" i="2"/>
  <c r="P145" i="2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BI142" i="2"/>
  <c r="BH142" i="2"/>
  <c r="BG142" i="2"/>
  <c r="BF142" i="2"/>
  <c r="X142" i="2"/>
  <c r="V142" i="2"/>
  <c r="T142" i="2"/>
  <c r="P142" i="2"/>
  <c r="BI141" i="2"/>
  <c r="BH141" i="2"/>
  <c r="BG141" i="2"/>
  <c r="BF141" i="2"/>
  <c r="X141" i="2"/>
  <c r="V141" i="2"/>
  <c r="T141" i="2"/>
  <c r="P141" i="2"/>
  <c r="BI140" i="2"/>
  <c r="BH140" i="2"/>
  <c r="BG140" i="2"/>
  <c r="BF140" i="2"/>
  <c r="X140" i="2"/>
  <c r="V140" i="2"/>
  <c r="T140" i="2"/>
  <c r="P140" i="2"/>
  <c r="BI139" i="2"/>
  <c r="BH139" i="2"/>
  <c r="BG139" i="2"/>
  <c r="BF139" i="2"/>
  <c r="X139" i="2"/>
  <c r="V139" i="2"/>
  <c r="T139" i="2"/>
  <c r="P139" i="2"/>
  <c r="BI138" i="2"/>
  <c r="BH138" i="2"/>
  <c r="BG138" i="2"/>
  <c r="BF138" i="2"/>
  <c r="X138" i="2"/>
  <c r="V138" i="2"/>
  <c r="T138" i="2"/>
  <c r="P138" i="2"/>
  <c r="BI137" i="2"/>
  <c r="BH137" i="2"/>
  <c r="BG137" i="2"/>
  <c r="BF137" i="2"/>
  <c r="X137" i="2"/>
  <c r="V137" i="2"/>
  <c r="T137" i="2"/>
  <c r="P137" i="2"/>
  <c r="BI136" i="2"/>
  <c r="BH136" i="2"/>
  <c r="BG136" i="2"/>
  <c r="BF136" i="2"/>
  <c r="X136" i="2"/>
  <c r="V136" i="2"/>
  <c r="T136" i="2"/>
  <c r="P136" i="2"/>
  <c r="BI135" i="2"/>
  <c r="BH135" i="2"/>
  <c r="BG135" i="2"/>
  <c r="BF135" i="2"/>
  <c r="X135" i="2"/>
  <c r="V135" i="2"/>
  <c r="T135" i="2"/>
  <c r="P135" i="2"/>
  <c r="BI134" i="2"/>
  <c r="BH134" i="2"/>
  <c r="BG134" i="2"/>
  <c r="BF134" i="2"/>
  <c r="X134" i="2"/>
  <c r="V134" i="2"/>
  <c r="T134" i="2"/>
  <c r="P134" i="2"/>
  <c r="BI133" i="2"/>
  <c r="BH133" i="2"/>
  <c r="BG133" i="2"/>
  <c r="BF133" i="2"/>
  <c r="X133" i="2"/>
  <c r="V133" i="2"/>
  <c r="T133" i="2"/>
  <c r="P133" i="2"/>
  <c r="BI132" i="2"/>
  <c r="BH132" i="2"/>
  <c r="BG132" i="2"/>
  <c r="BF132" i="2"/>
  <c r="X132" i="2"/>
  <c r="V132" i="2"/>
  <c r="T132" i="2"/>
  <c r="P132" i="2"/>
  <c r="BI131" i="2"/>
  <c r="BH131" i="2"/>
  <c r="BG131" i="2"/>
  <c r="BF131" i="2"/>
  <c r="X131" i="2"/>
  <c r="V131" i="2"/>
  <c r="T131" i="2"/>
  <c r="P131" i="2"/>
  <c r="BI130" i="2"/>
  <c r="BH130" i="2"/>
  <c r="BG130" i="2"/>
  <c r="BF130" i="2"/>
  <c r="X130" i="2"/>
  <c r="V130" i="2"/>
  <c r="T130" i="2"/>
  <c r="P130" i="2"/>
  <c r="BK130" i="2" s="1"/>
  <c r="BI129" i="2"/>
  <c r="BH129" i="2"/>
  <c r="BG129" i="2"/>
  <c r="BF129" i="2"/>
  <c r="X129" i="2"/>
  <c r="V129" i="2"/>
  <c r="T129" i="2"/>
  <c r="P129" i="2"/>
  <c r="K129" i="2" s="1"/>
  <c r="BE129" i="2" s="1"/>
  <c r="BI128" i="2"/>
  <c r="BH128" i="2"/>
  <c r="BG128" i="2"/>
  <c r="BF128" i="2"/>
  <c r="X128" i="2"/>
  <c r="V128" i="2"/>
  <c r="T128" i="2"/>
  <c r="P128" i="2"/>
  <c r="BI127" i="2"/>
  <c r="BH127" i="2"/>
  <c r="BG127" i="2"/>
  <c r="BF127" i="2"/>
  <c r="X127" i="2"/>
  <c r="V127" i="2"/>
  <c r="T127" i="2"/>
  <c r="P127" i="2"/>
  <c r="BI126" i="2"/>
  <c r="BH126" i="2"/>
  <c r="BG126" i="2"/>
  <c r="BF126" i="2"/>
  <c r="X126" i="2"/>
  <c r="V126" i="2"/>
  <c r="T126" i="2"/>
  <c r="P126" i="2"/>
  <c r="BK126" i="2" s="1"/>
  <c r="BI125" i="2"/>
  <c r="BH125" i="2"/>
  <c r="BG125" i="2"/>
  <c r="BF125" i="2"/>
  <c r="X125" i="2"/>
  <c r="V125" i="2"/>
  <c r="T125" i="2"/>
  <c r="P125" i="2"/>
  <c r="BI124" i="2"/>
  <c r="BH124" i="2"/>
  <c r="BG124" i="2"/>
  <c r="BF124" i="2"/>
  <c r="X124" i="2"/>
  <c r="V124" i="2"/>
  <c r="T124" i="2"/>
  <c r="P124" i="2"/>
  <c r="BI123" i="2"/>
  <c r="BH123" i="2"/>
  <c r="BG123" i="2"/>
  <c r="BF123" i="2"/>
  <c r="X123" i="2"/>
  <c r="V123" i="2"/>
  <c r="T123" i="2"/>
  <c r="P123" i="2"/>
  <c r="BK123" i="2" s="1"/>
  <c r="BI122" i="2"/>
  <c r="BH122" i="2"/>
  <c r="BG122" i="2"/>
  <c r="BF122" i="2"/>
  <c r="X122" i="2"/>
  <c r="V122" i="2"/>
  <c r="T122" i="2"/>
  <c r="P122" i="2"/>
  <c r="BI121" i="2"/>
  <c r="BH121" i="2"/>
  <c r="BG121" i="2"/>
  <c r="BF121" i="2"/>
  <c r="X121" i="2"/>
  <c r="V121" i="2"/>
  <c r="T121" i="2"/>
  <c r="P121" i="2"/>
  <c r="BI120" i="2"/>
  <c r="BH120" i="2"/>
  <c r="BG120" i="2"/>
  <c r="BF120" i="2"/>
  <c r="X120" i="2"/>
  <c r="V120" i="2"/>
  <c r="T120" i="2"/>
  <c r="P120" i="2"/>
  <c r="BI119" i="2"/>
  <c r="BH119" i="2"/>
  <c r="BG119" i="2"/>
  <c r="BF119" i="2"/>
  <c r="X119" i="2"/>
  <c r="V119" i="2"/>
  <c r="T119" i="2"/>
  <c r="P119" i="2"/>
  <c r="BI118" i="2"/>
  <c r="BH118" i="2"/>
  <c r="BG118" i="2"/>
  <c r="BF118" i="2"/>
  <c r="X118" i="2"/>
  <c r="V118" i="2"/>
  <c r="T118" i="2"/>
  <c r="P118" i="2"/>
  <c r="K118" i="2" s="1"/>
  <c r="BE118" i="2" s="1"/>
  <c r="BI117" i="2"/>
  <c r="BH117" i="2"/>
  <c r="BG117" i="2"/>
  <c r="BF117" i="2"/>
  <c r="X117" i="2"/>
  <c r="V117" i="2"/>
  <c r="T117" i="2"/>
  <c r="P117" i="2"/>
  <c r="BI116" i="2"/>
  <c r="BH116" i="2"/>
  <c r="BG116" i="2"/>
  <c r="BF116" i="2"/>
  <c r="X116" i="2"/>
  <c r="V116" i="2"/>
  <c r="T116" i="2"/>
  <c r="P116" i="2"/>
  <c r="BK116" i="2" s="1"/>
  <c r="BI115" i="2"/>
  <c r="BH115" i="2"/>
  <c r="BG115" i="2"/>
  <c r="BF115" i="2"/>
  <c r="X115" i="2"/>
  <c r="V115" i="2"/>
  <c r="T115" i="2"/>
  <c r="P115" i="2"/>
  <c r="BK115" i="2" s="1"/>
  <c r="BI114" i="2"/>
  <c r="BH114" i="2"/>
  <c r="BG114" i="2"/>
  <c r="BF114" i="2"/>
  <c r="X114" i="2"/>
  <c r="V114" i="2"/>
  <c r="T114" i="2"/>
  <c r="P114" i="2"/>
  <c r="BK114" i="2" s="1"/>
  <c r="BI113" i="2"/>
  <c r="BH113" i="2"/>
  <c r="BG113" i="2"/>
  <c r="BF113" i="2"/>
  <c r="X113" i="2"/>
  <c r="V113" i="2"/>
  <c r="T113" i="2"/>
  <c r="P113" i="2"/>
  <c r="BK113" i="2" s="1"/>
  <c r="BI112" i="2"/>
  <c r="BH112" i="2"/>
  <c r="BG112" i="2"/>
  <c r="BF112" i="2"/>
  <c r="X112" i="2"/>
  <c r="V112" i="2"/>
  <c r="T112" i="2"/>
  <c r="P112" i="2"/>
  <c r="BI111" i="2"/>
  <c r="BH111" i="2"/>
  <c r="BG111" i="2"/>
  <c r="BF111" i="2"/>
  <c r="X111" i="2"/>
  <c r="V111" i="2"/>
  <c r="T111" i="2"/>
  <c r="P111" i="2"/>
  <c r="BI110" i="2"/>
  <c r="BH110" i="2"/>
  <c r="BG110" i="2"/>
  <c r="BF110" i="2"/>
  <c r="X110" i="2"/>
  <c r="V110" i="2"/>
  <c r="T110" i="2"/>
  <c r="P110" i="2"/>
  <c r="BK110" i="2" s="1"/>
  <c r="BI109" i="2"/>
  <c r="BH109" i="2"/>
  <c r="BG109" i="2"/>
  <c r="BF109" i="2"/>
  <c r="X109" i="2"/>
  <c r="V109" i="2"/>
  <c r="T109" i="2"/>
  <c r="P109" i="2"/>
  <c r="K109" i="2" s="1"/>
  <c r="BE109" i="2" s="1"/>
  <c r="BI108" i="2"/>
  <c r="BH108" i="2"/>
  <c r="BG108" i="2"/>
  <c r="BF108" i="2"/>
  <c r="X108" i="2"/>
  <c r="V108" i="2"/>
  <c r="T108" i="2"/>
  <c r="P108" i="2"/>
  <c r="BK108" i="2" s="1"/>
  <c r="BI107" i="2"/>
  <c r="BH107" i="2"/>
  <c r="BG107" i="2"/>
  <c r="BF107" i="2"/>
  <c r="X107" i="2"/>
  <c r="V107" i="2"/>
  <c r="T107" i="2"/>
  <c r="P107" i="2"/>
  <c r="BI106" i="2"/>
  <c r="BH106" i="2"/>
  <c r="BG106" i="2"/>
  <c r="BF106" i="2"/>
  <c r="X106" i="2"/>
  <c r="V106" i="2"/>
  <c r="T106" i="2"/>
  <c r="P106" i="2"/>
  <c r="BI105" i="2"/>
  <c r="BH105" i="2"/>
  <c r="BG105" i="2"/>
  <c r="BF105" i="2"/>
  <c r="X105" i="2"/>
  <c r="V105" i="2"/>
  <c r="T105" i="2"/>
  <c r="P105" i="2"/>
  <c r="BK105" i="2" s="1"/>
  <c r="BI104" i="2"/>
  <c r="BH104" i="2"/>
  <c r="BG104" i="2"/>
  <c r="BF104" i="2"/>
  <c r="X104" i="2"/>
  <c r="V104" i="2"/>
  <c r="T104" i="2"/>
  <c r="P104" i="2"/>
  <c r="BK104" i="2" s="1"/>
  <c r="BI103" i="2"/>
  <c r="BH103" i="2"/>
  <c r="BG103" i="2"/>
  <c r="BF103" i="2"/>
  <c r="X103" i="2"/>
  <c r="V103" i="2"/>
  <c r="T103" i="2"/>
  <c r="P103" i="2"/>
  <c r="BI102" i="2"/>
  <c r="BH102" i="2"/>
  <c r="BG102" i="2"/>
  <c r="BF102" i="2"/>
  <c r="X102" i="2"/>
  <c r="V102" i="2"/>
  <c r="T102" i="2"/>
  <c r="P102" i="2"/>
  <c r="BK102" i="2" s="1"/>
  <c r="BI101" i="2"/>
  <c r="BH101" i="2"/>
  <c r="BG101" i="2"/>
  <c r="BF101" i="2"/>
  <c r="X101" i="2"/>
  <c r="V101" i="2"/>
  <c r="T101" i="2"/>
  <c r="P101" i="2"/>
  <c r="BI100" i="2"/>
  <c r="BH100" i="2"/>
  <c r="BG100" i="2"/>
  <c r="BF100" i="2"/>
  <c r="X100" i="2"/>
  <c r="V100" i="2"/>
  <c r="T100" i="2"/>
  <c r="P100" i="2"/>
  <c r="K100" i="2" s="1"/>
  <c r="BE100" i="2" s="1"/>
  <c r="BI99" i="2"/>
  <c r="BH99" i="2"/>
  <c r="BG99" i="2"/>
  <c r="BF99" i="2"/>
  <c r="X99" i="2"/>
  <c r="V99" i="2"/>
  <c r="T99" i="2"/>
  <c r="P99" i="2"/>
  <c r="BI98" i="2"/>
  <c r="BH98" i="2"/>
  <c r="BG98" i="2"/>
  <c r="BF98" i="2"/>
  <c r="X98" i="2"/>
  <c r="V98" i="2"/>
  <c r="T98" i="2"/>
  <c r="P98" i="2"/>
  <c r="BK98" i="2" s="1"/>
  <c r="BI97" i="2"/>
  <c r="BH97" i="2"/>
  <c r="BG97" i="2"/>
  <c r="BF97" i="2"/>
  <c r="X97" i="2"/>
  <c r="V97" i="2"/>
  <c r="T97" i="2"/>
  <c r="P97" i="2"/>
  <c r="K97" i="2" s="1"/>
  <c r="BE97" i="2" s="1"/>
  <c r="BI96" i="2"/>
  <c r="BH96" i="2"/>
  <c r="BG96" i="2"/>
  <c r="BF96" i="2"/>
  <c r="X96" i="2"/>
  <c r="V96" i="2"/>
  <c r="T96" i="2"/>
  <c r="P96" i="2"/>
  <c r="K96" i="2" s="1"/>
  <c r="BE96" i="2" s="1"/>
  <c r="BI95" i="2"/>
  <c r="BH95" i="2"/>
  <c r="BG95" i="2"/>
  <c r="BF95" i="2"/>
  <c r="X95" i="2"/>
  <c r="V95" i="2"/>
  <c r="T95" i="2"/>
  <c r="P95" i="2"/>
  <c r="BI94" i="2"/>
  <c r="BH94" i="2"/>
  <c r="BG94" i="2"/>
  <c r="BF94" i="2"/>
  <c r="X94" i="2"/>
  <c r="V94" i="2"/>
  <c r="T94" i="2"/>
  <c r="P94" i="2"/>
  <c r="BI93" i="2"/>
  <c r="BH93" i="2"/>
  <c r="BG93" i="2"/>
  <c r="BF93" i="2"/>
  <c r="X93" i="2"/>
  <c r="V93" i="2"/>
  <c r="T93" i="2"/>
  <c r="P93" i="2"/>
  <c r="K93" i="2" s="1"/>
  <c r="BE93" i="2" s="1"/>
  <c r="BI92" i="2"/>
  <c r="BH92" i="2"/>
  <c r="BG92" i="2"/>
  <c r="BF92" i="2"/>
  <c r="X92" i="2"/>
  <c r="V92" i="2"/>
  <c r="T92" i="2"/>
  <c r="P92" i="2"/>
  <c r="K92" i="2" s="1"/>
  <c r="BE92" i="2" s="1"/>
  <c r="BI91" i="2"/>
  <c r="BH91" i="2"/>
  <c r="BG91" i="2"/>
  <c r="BF91" i="2"/>
  <c r="X91" i="2"/>
  <c r="V91" i="2"/>
  <c r="T91" i="2"/>
  <c r="P91" i="2"/>
  <c r="K91" i="2" s="1"/>
  <c r="BE91" i="2" s="1"/>
  <c r="BI90" i="2"/>
  <c r="BH90" i="2"/>
  <c r="BG90" i="2"/>
  <c r="BF90" i="2"/>
  <c r="X90" i="2"/>
  <c r="V90" i="2"/>
  <c r="T90" i="2"/>
  <c r="P90" i="2"/>
  <c r="BI89" i="2"/>
  <c r="BH89" i="2"/>
  <c r="BG89" i="2"/>
  <c r="BF89" i="2"/>
  <c r="X89" i="2"/>
  <c r="V89" i="2"/>
  <c r="T89" i="2"/>
  <c r="P89" i="2"/>
  <c r="BK89" i="2" s="1"/>
  <c r="BI88" i="2"/>
  <c r="BH88" i="2"/>
  <c r="BG88" i="2"/>
  <c r="BF88" i="2"/>
  <c r="X88" i="2"/>
  <c r="V88" i="2"/>
  <c r="T88" i="2"/>
  <c r="P88" i="2"/>
  <c r="BI87" i="2"/>
  <c r="BH87" i="2"/>
  <c r="BG87" i="2"/>
  <c r="BF87" i="2"/>
  <c r="X87" i="2"/>
  <c r="V87" i="2"/>
  <c r="T87" i="2"/>
  <c r="P87" i="2"/>
  <c r="K87" i="2" s="1"/>
  <c r="BE87" i="2" s="1"/>
  <c r="BI86" i="2"/>
  <c r="BH86" i="2"/>
  <c r="BG86" i="2"/>
  <c r="BF86" i="2"/>
  <c r="X86" i="2"/>
  <c r="V86" i="2"/>
  <c r="T86" i="2"/>
  <c r="P86" i="2"/>
  <c r="K86" i="2" s="1"/>
  <c r="BE86" i="2" s="1"/>
  <c r="BI85" i="2"/>
  <c r="BH85" i="2"/>
  <c r="BG85" i="2"/>
  <c r="BF85" i="2"/>
  <c r="X85" i="2"/>
  <c r="V85" i="2"/>
  <c r="T85" i="2"/>
  <c r="P85" i="2"/>
  <c r="K85" i="2" s="1"/>
  <c r="BE85" i="2" s="1"/>
  <c r="BI84" i="2"/>
  <c r="BH84" i="2"/>
  <c r="BG84" i="2"/>
  <c r="BF84" i="2"/>
  <c r="X84" i="2"/>
  <c r="V84" i="2"/>
  <c r="T84" i="2"/>
  <c r="P84" i="2"/>
  <c r="F76" i="2"/>
  <c r="E74" i="2"/>
  <c r="F54" i="2"/>
  <c r="E52" i="2"/>
  <c r="J24" i="2"/>
  <c r="E24" i="2"/>
  <c r="J79" i="2" s="1"/>
  <c r="J23" i="2"/>
  <c r="J21" i="2"/>
  <c r="E21" i="2"/>
  <c r="J78" i="2" s="1"/>
  <c r="J20" i="2"/>
  <c r="J18" i="2"/>
  <c r="E18" i="2"/>
  <c r="F79" i="2" s="1"/>
  <c r="J17" i="2"/>
  <c r="J15" i="2"/>
  <c r="E15" i="2"/>
  <c r="F56" i="2" s="1"/>
  <c r="J14" i="2"/>
  <c r="J12" i="2"/>
  <c r="J76" i="2" s="1"/>
  <c r="E7" i="2"/>
  <c r="E50" i="2" s="1"/>
  <c r="L50" i="1"/>
  <c r="AM50" i="1"/>
  <c r="AM49" i="1"/>
  <c r="L49" i="1"/>
  <c r="AM47" i="1"/>
  <c r="L47" i="1"/>
  <c r="L45" i="1"/>
  <c r="L44" i="1"/>
  <c r="Q151" i="2"/>
  <c r="Q104" i="2"/>
  <c r="Q128" i="2"/>
  <c r="Q105" i="2"/>
  <c r="Q145" i="2"/>
  <c r="R131" i="2"/>
  <c r="R96" i="2"/>
  <c r="R139" i="2"/>
  <c r="R112" i="2"/>
  <c r="Q91" i="2"/>
  <c r="K142" i="2"/>
  <c r="BE142" i="2"/>
  <c r="BK112" i="2"/>
  <c r="Q87" i="4"/>
  <c r="K84" i="4"/>
  <c r="BE84" i="4"/>
  <c r="Q123" i="2"/>
  <c r="R88" i="2"/>
  <c r="Q124" i="2"/>
  <c r="Q99" i="2"/>
  <c r="Q138" i="2"/>
  <c r="R116" i="2"/>
  <c r="Q94" i="2"/>
  <c r="R133" i="2"/>
  <c r="Q113" i="2"/>
  <c r="R85" i="2"/>
  <c r="BK84" i="2"/>
  <c r="BK94" i="2"/>
  <c r="K100" i="3"/>
  <c r="BE100" i="3"/>
  <c r="R85" i="4"/>
  <c r="K85" i="4"/>
  <c r="BE85" i="4"/>
  <c r="R107" i="2"/>
  <c r="R135" i="2"/>
  <c r="R106" i="2"/>
  <c r="AU54" i="1"/>
  <c r="R142" i="2"/>
  <c r="Q118" i="2"/>
  <c r="R89" i="2"/>
  <c r="BK147" i="2"/>
  <c r="BK101" i="2"/>
  <c r="BK97" i="3"/>
  <c r="Q141" i="2"/>
  <c r="Q96" i="2"/>
  <c r="R130" i="2"/>
  <c r="Q102" i="2"/>
  <c r="Q84" i="2"/>
  <c r="Q129" i="2"/>
  <c r="Q93" i="2"/>
  <c r="Q136" i="2"/>
  <c r="Q110" i="2"/>
  <c r="K89" i="2"/>
  <c r="BK149" i="2"/>
  <c r="K88" i="2"/>
  <c r="BE88" i="2" s="1"/>
  <c r="Q85" i="4"/>
  <c r="Q88" i="4"/>
  <c r="R149" i="2"/>
  <c r="R87" i="2"/>
  <c r="Q125" i="2"/>
  <c r="Q100" i="2"/>
  <c r="Q139" i="2"/>
  <c r="Q114" i="2"/>
  <c r="Q152" i="2"/>
  <c r="R97" i="2"/>
  <c r="K141" i="2"/>
  <c r="BE141" i="2"/>
  <c r="K95" i="2"/>
  <c r="BE95" i="2"/>
  <c r="K90" i="3"/>
  <c r="BE90" i="3"/>
  <c r="R84" i="4"/>
  <c r="R150" i="2"/>
  <c r="Q103" i="2"/>
  <c r="Q132" i="2"/>
  <c r="R104" i="2"/>
  <c r="Q143" i="2"/>
  <c r="Q107" i="2"/>
  <c r="Q85" i="2"/>
  <c r="R124" i="2"/>
  <c r="R105" i="2"/>
  <c r="K146" i="2"/>
  <c r="BE146" i="2"/>
  <c r="K99" i="2"/>
  <c r="BE99" i="2"/>
  <c r="Q90" i="3"/>
  <c r="R87" i="4"/>
  <c r="R136" i="2"/>
  <c r="R151" i="2"/>
  <c r="Q127" i="2"/>
  <c r="R101" i="2"/>
  <c r="Q133" i="2"/>
  <c r="R113" i="2"/>
  <c r="Q89" i="2"/>
  <c r="R134" i="2"/>
  <c r="Q111" i="2"/>
  <c r="K151" i="2"/>
  <c r="BE151" i="2"/>
  <c r="K106" i="2"/>
  <c r="BE106" i="2"/>
  <c r="BK137" i="2"/>
  <c r="Q93" i="3"/>
  <c r="Q150" i="2"/>
  <c r="R108" i="2"/>
  <c r="R138" i="2"/>
  <c r="Q112" i="2"/>
  <c r="Q147" i="2"/>
  <c r="R125" i="2"/>
  <c r="Q98" i="2"/>
  <c r="R148" i="2"/>
  <c r="R123" i="2"/>
  <c r="BK148" i="2"/>
  <c r="BK103" i="2"/>
  <c r="K132" i="2"/>
  <c r="BE132" i="2" s="1"/>
  <c r="K117" i="2"/>
  <c r="BE117" i="2" s="1"/>
  <c r="R90" i="3"/>
  <c r="Q84" i="4"/>
  <c r="Q135" i="2"/>
  <c r="Q146" i="2"/>
  <c r="Q115" i="2"/>
  <c r="Q87" i="2"/>
  <c r="R121" i="2"/>
  <c r="R92" i="2"/>
  <c r="Q131" i="2"/>
  <c r="R109" i="2"/>
  <c r="BK121" i="2"/>
  <c r="BK150" i="2"/>
  <c r="K119" i="2"/>
  <c r="BE119" i="2"/>
  <c r="R100" i="3"/>
  <c r="Q89" i="4"/>
  <c r="Q144" i="2"/>
  <c r="R147" i="2"/>
  <c r="R126" i="2"/>
  <c r="Q108" i="2"/>
  <c r="Q86" i="2"/>
  <c r="R128" i="2"/>
  <c r="Q90" i="2"/>
  <c r="R140" i="2"/>
  <c r="Q121" i="2"/>
  <c r="Q101" i="2"/>
  <c r="BK135" i="2"/>
  <c r="BK122" i="2"/>
  <c r="K145" i="2"/>
  <c r="BE145" i="2" s="1"/>
  <c r="R90" i="4"/>
  <c r="K86" i="4"/>
  <c r="BE86" i="4" s="1"/>
  <c r="R152" i="2"/>
  <c r="R93" i="2"/>
  <c r="R122" i="2"/>
  <c r="Q97" i="2"/>
  <c r="Q126" i="2"/>
  <c r="R102" i="2"/>
  <c r="Q149" i="2"/>
  <c r="R127" i="2"/>
  <c r="R103" i="2"/>
  <c r="K133" i="2"/>
  <c r="BE133" i="2"/>
  <c r="K127" i="2"/>
  <c r="BE127" i="2"/>
  <c r="BK136" i="2"/>
  <c r="Q86" i="4"/>
  <c r="R120" i="2"/>
  <c r="R144" i="2"/>
  <c r="K126" i="2"/>
  <c r="R98" i="2"/>
  <c r="Q140" i="2"/>
  <c r="R117" i="2"/>
  <c r="R143" i="2"/>
  <c r="R115" i="2"/>
  <c r="BK92" i="2"/>
  <c r="BK125" i="2"/>
  <c r="BK140" i="2"/>
  <c r="BK90" i="2"/>
  <c r="K93" i="3"/>
  <c r="BE93" i="3"/>
  <c r="K88" i="4"/>
  <c r="BE88" i="4"/>
  <c r="R110" i="2"/>
  <c r="R137" i="2"/>
  <c r="Q119" i="2"/>
  <c r="Q92" i="2"/>
  <c r="Q134" i="2"/>
  <c r="Q106" i="2"/>
  <c r="R145" i="2"/>
  <c r="R119" i="2"/>
  <c r="BK152" i="2"/>
  <c r="K124" i="2"/>
  <c r="BE124" i="2" s="1"/>
  <c r="BK138" i="2"/>
  <c r="Q100" i="3"/>
  <c r="R89" i="4"/>
  <c r="BK87" i="4"/>
  <c r="Q109" i="2"/>
  <c r="R141" i="2"/>
  <c r="Q117" i="2"/>
  <c r="R91" i="2"/>
  <c r="R132" i="2"/>
  <c r="R99" i="2"/>
  <c r="Q148" i="2"/>
  <c r="R129" i="2"/>
  <c r="R94" i="2"/>
  <c r="K107" i="2"/>
  <c r="BE107" i="2"/>
  <c r="BK144" i="2"/>
  <c r="BK134" i="2"/>
  <c r="Q97" i="3"/>
  <c r="R88" i="4"/>
  <c r="BK89" i="4"/>
  <c r="R114" i="2"/>
  <c r="Q142" i="2"/>
  <c r="Q116" i="2"/>
  <c r="Q88" i="2"/>
  <c r="R118" i="2"/>
  <c r="Q95" i="2"/>
  <c r="R146" i="2"/>
  <c r="Q122" i="2"/>
  <c r="R95" i="2"/>
  <c r="BK143" i="2"/>
  <c r="K120" i="2"/>
  <c r="BE120" i="2"/>
  <c r="BK128" i="2"/>
  <c r="R93" i="3"/>
  <c r="R86" i="4"/>
  <c r="R84" i="2"/>
  <c r="Q120" i="2"/>
  <c r="R90" i="2"/>
  <c r="Q137" i="2"/>
  <c r="R111" i="2"/>
  <c r="R86" i="2"/>
  <c r="Q130" i="2"/>
  <c r="R100" i="2"/>
  <c r="K139" i="2"/>
  <c r="BE139" i="2" s="1"/>
  <c r="BK111" i="2"/>
  <c r="BK131" i="2"/>
  <c r="R97" i="3"/>
  <c r="Q90" i="4"/>
  <c r="BK90" i="4"/>
  <c r="V88" i="3" l="1"/>
  <c r="V87" i="3"/>
  <c r="Q83" i="2"/>
  <c r="I62" i="2"/>
  <c r="T83" i="2"/>
  <c r="T82" i="2" s="1"/>
  <c r="AW55" i="1" s="1"/>
  <c r="X83" i="2"/>
  <c r="X82" i="2" s="1"/>
  <c r="T83" i="4"/>
  <c r="T82" i="4"/>
  <c r="AW57" i="1"/>
  <c r="R83" i="2"/>
  <c r="R82" i="2" s="1"/>
  <c r="J61" i="2" s="1"/>
  <c r="K31" i="2" s="1"/>
  <c r="AT55" i="1" s="1"/>
  <c r="V83" i="4"/>
  <c r="V82" i="4"/>
  <c r="Q83" i="4"/>
  <c r="Q82" i="4" s="1"/>
  <c r="I61" i="4" s="1"/>
  <c r="K30" i="4" s="1"/>
  <c r="AS57" i="1" s="1"/>
  <c r="V83" i="2"/>
  <c r="V82" i="2" s="1"/>
  <c r="X83" i="4"/>
  <c r="X82" i="4"/>
  <c r="R83" i="4"/>
  <c r="R82" i="4" s="1"/>
  <c r="J61" i="4" s="1"/>
  <c r="K31" i="4" s="1"/>
  <c r="AT57" i="1" s="1"/>
  <c r="Q89" i="3"/>
  <c r="R96" i="3"/>
  <c r="J66" i="3"/>
  <c r="R89" i="3"/>
  <c r="Q99" i="3"/>
  <c r="I67" i="3"/>
  <c r="Q92" i="3"/>
  <c r="I64" i="3" s="1"/>
  <c r="R99" i="3"/>
  <c r="J67" i="3"/>
  <c r="R92" i="3"/>
  <c r="J64" i="3" s="1"/>
  <c r="BK96" i="3"/>
  <c r="K96" i="3"/>
  <c r="K66" i="3"/>
  <c r="Q96" i="3"/>
  <c r="Q95" i="3" s="1"/>
  <c r="I65" i="3" s="1"/>
  <c r="J54" i="4"/>
  <c r="J56" i="4"/>
  <c r="F78" i="4"/>
  <c r="J79" i="4"/>
  <c r="E50" i="4"/>
  <c r="F57" i="4"/>
  <c r="F56" i="3"/>
  <c r="J56" i="3"/>
  <c r="J84" i="3"/>
  <c r="E50" i="3"/>
  <c r="J54" i="3"/>
  <c r="F57" i="3"/>
  <c r="J56" i="2"/>
  <c r="F78" i="2"/>
  <c r="BE126" i="2"/>
  <c r="F57" i="2"/>
  <c r="E72" i="2"/>
  <c r="J54" i="2"/>
  <c r="J57" i="2"/>
  <c r="BE89" i="2"/>
  <c r="BK85" i="2"/>
  <c r="K130" i="2"/>
  <c r="BE130" i="2" s="1"/>
  <c r="K112" i="2"/>
  <c r="BE112" i="2"/>
  <c r="K104" i="2"/>
  <c r="BE104" i="2" s="1"/>
  <c r="K125" i="2"/>
  <c r="BE125" i="2"/>
  <c r="K147" i="2"/>
  <c r="BE147" i="2" s="1"/>
  <c r="K131" i="2"/>
  <c r="BE131" i="2"/>
  <c r="BK87" i="2"/>
  <c r="BK99" i="2"/>
  <c r="F39" i="3"/>
  <c r="BF56" i="1"/>
  <c r="BK84" i="4"/>
  <c r="F36" i="2"/>
  <c r="BC55" i="1"/>
  <c r="BK93" i="2"/>
  <c r="K110" i="2"/>
  <c r="BE110" i="2"/>
  <c r="K123" i="2"/>
  <c r="BE123" i="2"/>
  <c r="BK91" i="2"/>
  <c r="K149" i="2"/>
  <c r="BE149" i="2"/>
  <c r="K111" i="2"/>
  <c r="BE111" i="2" s="1"/>
  <c r="K143" i="2"/>
  <c r="BE143" i="2"/>
  <c r="BK146" i="2"/>
  <c r="F36" i="3"/>
  <c r="BC56" i="1" s="1"/>
  <c r="BK142" i="2"/>
  <c r="BK133" i="2"/>
  <c r="BK151" i="2"/>
  <c r="K36" i="2"/>
  <c r="AY55" i="1" s="1"/>
  <c r="BK90" i="3"/>
  <c r="BK89" i="3" s="1"/>
  <c r="K89" i="3" s="1"/>
  <c r="K63" i="3" s="1"/>
  <c r="BK100" i="3"/>
  <c r="BK99" i="3" s="1"/>
  <c r="K99" i="3" s="1"/>
  <c r="K67" i="3" s="1"/>
  <c r="F37" i="4"/>
  <c r="BD57" i="1" s="1"/>
  <c r="K87" i="4"/>
  <c r="BE87" i="4" s="1"/>
  <c r="F39" i="4"/>
  <c r="BF57" i="1" s="1"/>
  <c r="K115" i="2"/>
  <c r="BE115" i="2"/>
  <c r="BK97" i="2"/>
  <c r="BK95" i="2"/>
  <c r="BK120" i="2"/>
  <c r="K137" i="2"/>
  <c r="BE137" i="2"/>
  <c r="BK118" i="2"/>
  <c r="K140" i="2"/>
  <c r="BE140" i="2"/>
  <c r="K90" i="2"/>
  <c r="BE90" i="2" s="1"/>
  <c r="K152" i="2"/>
  <c r="BE152" i="2"/>
  <c r="K36" i="3"/>
  <c r="AY56" i="1" s="1"/>
  <c r="BK88" i="4"/>
  <c r="K89" i="4"/>
  <c r="BE89" i="4"/>
  <c r="BK145" i="2"/>
  <c r="K128" i="2"/>
  <c r="BE128" i="2"/>
  <c r="BK107" i="2"/>
  <c r="K116" i="2"/>
  <c r="BE116" i="2"/>
  <c r="BK141" i="2"/>
  <c r="K114" i="2"/>
  <c r="BE114" i="2" s="1"/>
  <c r="K134" i="2"/>
  <c r="BE134" i="2"/>
  <c r="F37" i="3"/>
  <c r="BD56" i="1" s="1"/>
  <c r="BK86" i="4"/>
  <c r="K36" i="4"/>
  <c r="AY57" i="1"/>
  <c r="BK86" i="2"/>
  <c r="BK96" i="2"/>
  <c r="BK106" i="2"/>
  <c r="BK117" i="2"/>
  <c r="K135" i="2"/>
  <c r="BE135" i="2"/>
  <c r="K148" i="2"/>
  <c r="BE148" i="2"/>
  <c r="K136" i="2"/>
  <c r="BE136" i="2"/>
  <c r="K108" i="2"/>
  <c r="BE108" i="2"/>
  <c r="BK132" i="2"/>
  <c r="BK129" i="2"/>
  <c r="F38" i="3"/>
  <c r="BE56" i="1"/>
  <c r="K90" i="4"/>
  <c r="BE90" i="4"/>
  <c r="K105" i="2"/>
  <c r="BE105" i="2"/>
  <c r="K102" i="2"/>
  <c r="BE102" i="2"/>
  <c r="F37" i="2"/>
  <c r="BD55" i="1"/>
  <c r="F39" i="2"/>
  <c r="BF55" i="1"/>
  <c r="BK85" i="4"/>
  <c r="BK100" i="2"/>
  <c r="K144" i="2"/>
  <c r="BE144" i="2"/>
  <c r="K150" i="2"/>
  <c r="BE150" i="2"/>
  <c r="BK127" i="2"/>
  <c r="K94" i="2"/>
  <c r="BE94" i="2"/>
  <c r="BK124" i="2"/>
  <c r="BK109" i="2"/>
  <c r="K97" i="3"/>
  <c r="BE97" i="3"/>
  <c r="F35" i="3"/>
  <c r="BB56" i="1" s="1"/>
  <c r="BK93" i="3"/>
  <c r="BK92" i="3"/>
  <c r="K92" i="3"/>
  <c r="K64" i="3" s="1"/>
  <c r="F38" i="4"/>
  <c r="BE57" i="1"/>
  <c r="K84" i="2"/>
  <c r="BE84" i="2" s="1"/>
  <c r="BK88" i="2"/>
  <c r="K98" i="2"/>
  <c r="BE98" i="2"/>
  <c r="K113" i="2"/>
  <c r="BE113" i="2"/>
  <c r="K121" i="2"/>
  <c r="BE121" i="2"/>
  <c r="K138" i="2"/>
  <c r="BE138" i="2"/>
  <c r="BK119" i="2"/>
  <c r="K101" i="2"/>
  <c r="BE101" i="2" s="1"/>
  <c r="K122" i="2"/>
  <c r="BE122" i="2"/>
  <c r="K103" i="2"/>
  <c r="BE103" i="2" s="1"/>
  <c r="BK139" i="2"/>
  <c r="F36" i="4"/>
  <c r="BC57" i="1"/>
  <c r="F38" i="2"/>
  <c r="BE55" i="1"/>
  <c r="R88" i="3" l="1"/>
  <c r="Q88" i="3"/>
  <c r="I62" i="3"/>
  <c r="J62" i="2"/>
  <c r="Q82" i="2"/>
  <c r="I61" i="2"/>
  <c r="K30" i="2"/>
  <c r="AS55" i="1"/>
  <c r="BK95" i="3"/>
  <c r="K95" i="3"/>
  <c r="K65" i="3"/>
  <c r="I62" i="4"/>
  <c r="I63" i="3"/>
  <c r="I66" i="3"/>
  <c r="BK88" i="3"/>
  <c r="K88" i="3"/>
  <c r="K62" i="3" s="1"/>
  <c r="R95" i="3"/>
  <c r="J65" i="3"/>
  <c r="J62" i="4"/>
  <c r="J63" i="3"/>
  <c r="BK83" i="2"/>
  <c r="K83" i="2"/>
  <c r="K62" i="2"/>
  <c r="BK83" i="4"/>
  <c r="K83" i="4"/>
  <c r="K62" i="4"/>
  <c r="BC54" i="1"/>
  <c r="W30" i="1" s="1"/>
  <c r="K35" i="4"/>
  <c r="AX57" i="1"/>
  <c r="AV57" i="1"/>
  <c r="AW54" i="1"/>
  <c r="F35" i="2"/>
  <c r="BB55" i="1" s="1"/>
  <c r="BB54" i="1" s="1"/>
  <c r="AX54" i="1" s="1"/>
  <c r="AK29" i="1" s="1"/>
  <c r="BD54" i="1"/>
  <c r="W31" i="1" s="1"/>
  <c r="BE54" i="1"/>
  <c r="BA54" i="1"/>
  <c r="F35" i="4"/>
  <c r="BB57" i="1" s="1"/>
  <c r="BF54" i="1"/>
  <c r="W33" i="1"/>
  <c r="K35" i="2"/>
  <c r="AX55" i="1"/>
  <c r="AV55" i="1" s="1"/>
  <c r="K35" i="3"/>
  <c r="AX56" i="1" s="1"/>
  <c r="AV56" i="1" s="1"/>
  <c r="R87" i="3" l="1"/>
  <c r="J61" i="3"/>
  <c r="K31" i="3"/>
  <c r="AT56" i="1"/>
  <c r="AT54" i="1" s="1"/>
  <c r="J62" i="3"/>
  <c r="Q87" i="3"/>
  <c r="I61" i="3"/>
  <c r="K30" i="3"/>
  <c r="AS56" i="1" s="1"/>
  <c r="AS54" i="1" s="1"/>
  <c r="BK82" i="2"/>
  <c r="K82" i="2"/>
  <c r="K61" i="2"/>
  <c r="BK87" i="3"/>
  <c r="K87" i="3"/>
  <c r="K61" i="3"/>
  <c r="BK82" i="4"/>
  <c r="K82" i="4" s="1"/>
  <c r="K32" i="4" s="1"/>
  <c r="AG57" i="1" s="1"/>
  <c r="AY54" i="1"/>
  <c r="AK30" i="1" s="1"/>
  <c r="AZ54" i="1"/>
  <c r="W32" i="1"/>
  <c r="W29" i="1"/>
  <c r="K41" i="4" l="1"/>
  <c r="K61" i="4"/>
  <c r="AN57" i="1"/>
  <c r="K32" i="3"/>
  <c r="AG56" i="1" s="1"/>
  <c r="K32" i="2"/>
  <c r="AG55" i="1"/>
  <c r="AN55" i="1"/>
  <c r="AV54" i="1"/>
  <c r="K41" i="3" l="1"/>
  <c r="K41" i="2"/>
  <c r="AN56" i="1"/>
  <c r="AG54" i="1"/>
  <c r="AK26" i="1" s="1"/>
  <c r="AK35" i="1" l="1"/>
  <c r="AN54" i="1"/>
</calcChain>
</file>

<file path=xl/sharedStrings.xml><?xml version="1.0" encoding="utf-8"?>
<sst xmlns="http://schemas.openxmlformats.org/spreadsheetml/2006/main" count="2122" uniqueCount="647">
  <si>
    <t>Export Komplet</t>
  </si>
  <si>
    <t>VZ</t>
  </si>
  <si>
    <t>2.0</t>
  </si>
  <si>
    <t/>
  </si>
  <si>
    <t>False</t>
  </si>
  <si>
    <t>True</t>
  </si>
  <si>
    <t>{ce2f63e0-d2f8-4a47-ba98-887e5870fa82}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</si>
  <si>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</si>
  <si>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</si>
  <si>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</si>
  <si>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</si>
  <si>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</si>
  <si>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</si>
  <si>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</si>
  <si>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</si>
  <si>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</si>
  <si>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</si>
  <si>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</si>
  <si>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</si>
  <si>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</si>
  <si>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</si>
  <si>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</si>
  <si>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</si>
  <si>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</si>
  <si>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</si>
  <si>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</si>
  <si>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</si>
  <si>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</si>
  <si>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</si>
  <si>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</si>
  <si>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</si>
  <si>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</si>
  <si>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</si>
  <si>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</si>
  <si>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</si>
  <si>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</si>
  <si>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</si>
  <si>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</si>
  <si>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</si>
  <si>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</si>
  <si>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</si>
  <si>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</si>
  <si>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</si>
  <si>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</si>
  <si>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</si>
  <si>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</si>
  <si>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</si>
  <si>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</si>
  <si>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</si>
  <si>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</si>
  <si>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</si>
  <si>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</si>
  <si>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</si>
  <si>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</si>
  <si>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</si>
  <si>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</si>
  <si>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</si>
  <si>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</si>
  <si>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</si>
  <si>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</si>
  <si>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</si>
  <si>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</si>
  <si>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</si>
  <si>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</si>
  <si>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</si>
  <si>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</si>
  <si>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</si>
  <si>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</si>
  <si>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</si>
  <si>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</si>
  <si>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</si>
  <si>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</si>
  <si>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</si>
  <si>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2022-02-07-01</t>
  </si>
  <si>
    <t>Trakční vedení (UOŽI)</t>
  </si>
  <si>
    <t>STA</t>
  </si>
  <si>
    <t>1</t>
  </si>
  <si>
    <t>{d46d287e-3281-442e-9950-8b6b7e93eba0}</t>
  </si>
  <si>
    <t>2</t>
  </si>
  <si>
    <t>2022-02-07-02</t>
  </si>
  <si>
    <t>Trakční vedení (URS)</t>
  </si>
  <si>
    <t>{b2144475-dfb9-4f38-b768-dea285b93ba4}</t>
  </si>
  <si>
    <t>2022-02-07-03</t>
  </si>
  <si>
    <t>VON</t>
  </si>
  <si>
    <t>{dfdb918d-b542-4c84-88f5-287faebaaed5}</t>
  </si>
  <si>
    <t>KRYCÍ LIST SOUPISU PRACÍ</t>
  </si>
  <si>
    <t>Objekt:</t>
  </si>
  <si>
    <t>2022-02-07-01 - Trakční vedení (UOŽI)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</si>
  <si>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</si>
  <si>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</si>
  <si>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</si>
  <si>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</si>
  <si>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</si>
  <si>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</si>
  <si>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</si>
  <si>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</si>
  <si>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</si>
  <si>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</si>
  <si>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</si>
  <si>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</si>
  <si>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</si>
  <si>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</si>
  <si>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</si>
  <si>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</si>
  <si>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</si>
  <si>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</si>
  <si>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</si>
  <si>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</si>
  <si>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</si>
  <si>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</si>
  <si>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</si>
  <si>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</si>
  <si>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</si>
  <si>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</si>
  <si>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</si>
  <si>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</si>
  <si>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</si>
  <si>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</si>
  <si>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5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</si>
  <si>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</si>
  <si>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</si>
  <si>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</si>
  <si>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kus</t>
  </si>
  <si>
    <t>512</t>
  </si>
  <si>
    <t>-2086220950</t>
  </si>
  <si>
    <t>6</t>
  </si>
  <si>
    <t>M</t>
  </si>
  <si>
    <t>7497100010</t>
  </si>
  <si>
    <t>Základy trakčního vedení  Materiál pro úpravu kabelů u základu TV</t>
  </si>
  <si>
    <t>-1979749309</t>
  </si>
  <si>
    <t>7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</si>
  <si>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</si>
  <si>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</si>
  <si>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m3</t>
  </si>
  <si>
    <t>-121408564</t>
  </si>
  <si>
    <t>8</t>
  </si>
  <si>
    <t>7497100020</t>
  </si>
  <si>
    <t>Základy trakčního vedení  Hloubený základ TV - materiál</t>
  </si>
  <si>
    <t>1543696496</t>
  </si>
  <si>
    <t>9</t>
  </si>
  <si>
    <t>7497100060</t>
  </si>
  <si>
    <t>Základy trakčního vedení  Výztuž pro základ TV - jednodílná</t>
  </si>
  <si>
    <t>1040106688</t>
  </si>
  <si>
    <t>10</t>
  </si>
  <si>
    <t>7497100080</t>
  </si>
  <si>
    <t>Základy trakčního vedení  Svorníkový koš pro základ TV</t>
  </si>
  <si>
    <t>550156010</t>
  </si>
  <si>
    <t>11</t>
  </si>
  <si>
    <t>7497152510</t>
  </si>
  <si>
    <t>Povrchová úprava stávajícího základu trakčního vedení tmelem</t>
  </si>
  <si>
    <t>m2</t>
  </si>
  <si>
    <t>145102588</t>
  </si>
  <si>
    <t>12</t>
  </si>
  <si>
    <t>7497100110</t>
  </si>
  <si>
    <t>Základy trakčního vedení  Materiál pro úpravu stávajícího základu TV - povrchový tmel</t>
  </si>
  <si>
    <t>-1948274461</t>
  </si>
  <si>
    <t>13</t>
  </si>
  <si>
    <t>7497153010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</si>
  <si>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</si>
  <si>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1060900657</t>
  </si>
  <si>
    <t>14</t>
  </si>
  <si>
    <t>7497100120</t>
  </si>
  <si>
    <t>Základy trakčního vedení  Materiál pro obetonování stávajícího základu TV-beton,výstuže,sítě KARI</t>
  </si>
  <si>
    <t>-1110715067</t>
  </si>
  <si>
    <t>7497154510</t>
  </si>
  <si>
    <t>Uzemnění stožáru trakčního vedení - obsahuje i všechny náklady na montáž dodaného zařízení se všemi pomocnými doplňujícími součástmi, měřeními a regulacemi s použitím mechanizmů a montážních souprav</t>
  </si>
  <si>
    <t>1303949516</t>
  </si>
  <si>
    <t>16</t>
  </si>
  <si>
    <t>7497100140</t>
  </si>
  <si>
    <t>Základy trakčního vedení  Uzemnění  stožáru TV</t>
  </si>
  <si>
    <t>1350689664</t>
  </si>
  <si>
    <t>18</t>
  </si>
  <si>
    <t>7497251015</t>
  </si>
  <si>
    <t>Montáž stožárů trakčního vedení výšky do 14 m, typ TS, TSI, TBS, TBSI - včetně konečné regulace po zatížení</t>
  </si>
  <si>
    <t>1690312870</t>
  </si>
  <si>
    <t>19</t>
  </si>
  <si>
    <t>7497200130</t>
  </si>
  <si>
    <t>Stožáry trakčního vedení  Stožár TV  -  typ  ( TS,TSI 245 ) do 10m     vč. uzavíracího nátěru</t>
  </si>
  <si>
    <t>-802839924</t>
  </si>
  <si>
    <t>20</t>
  </si>
  <si>
    <t>7497251025</t>
  </si>
  <si>
    <t>Montáž stožárů trakčního vedení výšky do 14 m, typ DS - včetně konečné regulace po zatížení</t>
  </si>
  <si>
    <t>369509651</t>
  </si>
  <si>
    <t>7497200230</t>
  </si>
  <si>
    <t>Stožáry trakčního vedení  Stožár TV  -  typ  ( DS 14 )   do 10m</t>
  </si>
  <si>
    <t>-2067048280</t>
  </si>
  <si>
    <t>57</t>
  </si>
  <si>
    <t>7497271015</t>
  </si>
  <si>
    <t>Demontáže zařízení trakčního vedení stožáru TS, TBS - demontáž stávajícího zařízení se všemi pomocnými doplňujícími úpravami</t>
  </si>
  <si>
    <t>-1083936744</t>
  </si>
  <si>
    <t>58</t>
  </si>
  <si>
    <t>7497271045</t>
  </si>
  <si>
    <t>Demontáže zařízení trakčního vedení stožáru konzoly TV - demontáž stávajícího zařízení se všemi pomocnými doplňujícími úpravami, včetně upevnění</t>
  </si>
  <si>
    <t>774503851</t>
  </si>
  <si>
    <t>7497350010</t>
  </si>
  <si>
    <t>Montáž ocelových konstrukcí nestandardní</t>
  </si>
  <si>
    <t>kg</t>
  </si>
  <si>
    <t>1108274225</t>
  </si>
  <si>
    <t>7497300010</t>
  </si>
  <si>
    <t>Vodiče trakčního vedení  Ocelové konstrukce nestandartní</t>
  </si>
  <si>
    <t>-73568252</t>
  </si>
  <si>
    <t>7499700420</t>
  </si>
  <si>
    <t>Nátěry trakčního vedení  Barva a řed. pro rekonstrukci nátěru stožárů a bran</t>
  </si>
  <si>
    <t>2089157000</t>
  </si>
  <si>
    <t>3</t>
  </si>
  <si>
    <t>7499700390</t>
  </si>
  <si>
    <t>Nátěry trakčního vedení  Barva a řed. pro bezpečnostní černožluté pruhy na podpěře TV</t>
  </si>
  <si>
    <t>862443783</t>
  </si>
  <si>
    <t>23</t>
  </si>
  <si>
    <t>7497350020</t>
  </si>
  <si>
    <t>Montáž závěsu na konzole bez přídavného lana</t>
  </si>
  <si>
    <t>1693672552</t>
  </si>
  <si>
    <t>24</t>
  </si>
  <si>
    <t>7497300020</t>
  </si>
  <si>
    <t>Vodiče trakčního vedení  Závěs na konzole</t>
  </si>
  <si>
    <t>1758343912</t>
  </si>
  <si>
    <t>25</t>
  </si>
  <si>
    <t>7497350045</t>
  </si>
  <si>
    <t>Montáž držáku bočního</t>
  </si>
  <si>
    <t>-1958714561</t>
  </si>
  <si>
    <t>26</t>
  </si>
  <si>
    <t>7497350070</t>
  </si>
  <si>
    <t>Uvolnění a zpětná montáž troleje nebo nosného lana z ramene trakčního vedení, SIK, závěsu</t>
  </si>
  <si>
    <t>1941308705</t>
  </si>
  <si>
    <t>28</t>
  </si>
  <si>
    <t>7497350200.1</t>
  </si>
  <si>
    <t>Montáž věšáku troleje</t>
  </si>
  <si>
    <t>438301577</t>
  </si>
  <si>
    <t>29</t>
  </si>
  <si>
    <t>7497300250</t>
  </si>
  <si>
    <t>Vodiče trakčního vedení  Svorka věšáková bronzová pro lano Bz10 mm2, např. T33/I</t>
  </si>
  <si>
    <t>-192619953</t>
  </si>
  <si>
    <t>30</t>
  </si>
  <si>
    <t>7497300515</t>
  </si>
  <si>
    <t>Vodiče trakčního vedení  lano Bz 10 mm2</t>
  </si>
  <si>
    <t>m</t>
  </si>
  <si>
    <t>-1174560817</t>
  </si>
  <si>
    <t>31</t>
  </si>
  <si>
    <t>7499700040</t>
  </si>
  <si>
    <t>Konstrukční prvky trakčního vedení  Spojka vrubová pro lano Bz 10mm2, např. K48/I</t>
  </si>
  <si>
    <t>262144</t>
  </si>
  <si>
    <t>1950319423</t>
  </si>
  <si>
    <t>32</t>
  </si>
  <si>
    <t>7497350350</t>
  </si>
  <si>
    <t>Montáž odtahu troleje a nosného lana</t>
  </si>
  <si>
    <t>-1426160547</t>
  </si>
  <si>
    <t>33</t>
  </si>
  <si>
    <t>7497300410</t>
  </si>
  <si>
    <t>Vodiče trakčního vedení  Odtah TR a NL</t>
  </si>
  <si>
    <t>-77532393</t>
  </si>
  <si>
    <t>34</t>
  </si>
  <si>
    <t>7497350720</t>
  </si>
  <si>
    <t>Výšková regulace troleje</t>
  </si>
  <si>
    <t>691207924</t>
  </si>
  <si>
    <t>35</t>
  </si>
  <si>
    <t>7497350730</t>
  </si>
  <si>
    <t>Montáž definitivní regulace pohyblivého kotvení troleje</t>
  </si>
  <si>
    <t>1477657659</t>
  </si>
  <si>
    <t>36</t>
  </si>
  <si>
    <t>7497350732</t>
  </si>
  <si>
    <t>Montáž definitivní regulace pohyblivého kotvení nosného lana</t>
  </si>
  <si>
    <t>1828224193</t>
  </si>
  <si>
    <t>37</t>
  </si>
  <si>
    <t>7497350750</t>
  </si>
  <si>
    <t>Zajištění kotvení nosného lana a troleje všech sestavení</t>
  </si>
  <si>
    <t>1426331748</t>
  </si>
  <si>
    <t>38</t>
  </si>
  <si>
    <t>7497350760</t>
  </si>
  <si>
    <t>Zkouška trakčního vedení vlastností mechanických - prvotní zkouška dodaného zařízení podle TKP</t>
  </si>
  <si>
    <t>km</t>
  </si>
  <si>
    <t>1672061581</t>
  </si>
  <si>
    <t>39</t>
  </si>
  <si>
    <t>7497350765</t>
  </si>
  <si>
    <t>Zkouška trakčního vedení vlastností elektrických - prvotní zkouška dodaného zařízení podle TKP</t>
  </si>
  <si>
    <t>-1489410431</t>
  </si>
  <si>
    <t>40</t>
  </si>
  <si>
    <t>7497350830</t>
  </si>
  <si>
    <t>Připevnění konzoly zesilovacího, napájecího a obcházecího vedení svislý závěs na stožár T, P, BP, DS</t>
  </si>
  <si>
    <t>1086832997</t>
  </si>
  <si>
    <t>41</t>
  </si>
  <si>
    <t>7497300960</t>
  </si>
  <si>
    <t>Vodiče trakčního vedení  Konzola  ZV, NV OV pro svislý závěs na T, P, BP, DS</t>
  </si>
  <si>
    <t>531864866</t>
  </si>
  <si>
    <t>42</t>
  </si>
  <si>
    <t>7497350850</t>
  </si>
  <si>
    <t>Montáž závěsu zesilovacího, napájecího a obcházecího vedení (ZV, NV, OV) svislého 1 - 2 lan</t>
  </si>
  <si>
    <t>430741066</t>
  </si>
  <si>
    <t>43</t>
  </si>
  <si>
    <t>7497300990</t>
  </si>
  <si>
    <t>Vodiče trakčního vedení  Svislý závěs 1-2 lan ZV, NV, OV</t>
  </si>
  <si>
    <t>-858767455</t>
  </si>
  <si>
    <t>44</t>
  </si>
  <si>
    <t>7497351400</t>
  </si>
  <si>
    <t>Upevnění konzol středové, stranové</t>
  </si>
  <si>
    <t>-1670270877</t>
  </si>
  <si>
    <t>45</t>
  </si>
  <si>
    <t>7497301800</t>
  </si>
  <si>
    <t>Vodiče trakčního vedení  Materiál sestavení pro upevnění konzol středové,stranové</t>
  </si>
  <si>
    <t>-1166131878</t>
  </si>
  <si>
    <t>46</t>
  </si>
  <si>
    <t>7497351450</t>
  </si>
  <si>
    <t>Montáž bleskojistky růžkové na stožáru T, P, BP</t>
  </si>
  <si>
    <t>-1851209189</t>
  </si>
  <si>
    <t>47</t>
  </si>
  <si>
    <t>7497301850</t>
  </si>
  <si>
    <t>Vodiče trakčního vedení  Bleskojistka růžková na stožáru T, P, BP</t>
  </si>
  <si>
    <t>-66220501</t>
  </si>
  <si>
    <t>48</t>
  </si>
  <si>
    <t>7497351590</t>
  </si>
  <si>
    <t>Montáž ukolejnění s průrazkou T, P, 2T, BP, DS, OK - 1 vodič</t>
  </si>
  <si>
    <t>-605837104</t>
  </si>
  <si>
    <t>49</t>
  </si>
  <si>
    <t>7497301980</t>
  </si>
  <si>
    <t>Vodiče trakčního vedení  Ukolejnění s průrazkou T, P, 2T, BP, DS, OK   - 1 vodič</t>
  </si>
  <si>
    <t>-2032200291</t>
  </si>
  <si>
    <t>50</t>
  </si>
  <si>
    <t>7497351630</t>
  </si>
  <si>
    <t>Připojení trakční podpěry k zemnící tyči</t>
  </si>
  <si>
    <t>1407829335</t>
  </si>
  <si>
    <t>51</t>
  </si>
  <si>
    <t>7497302070</t>
  </si>
  <si>
    <t>Vodiče trakčního vedení  Připojení trakční podpěry k zemnící tyči</t>
  </si>
  <si>
    <t>-51863171</t>
  </si>
  <si>
    <t>52</t>
  </si>
  <si>
    <t>7497351780</t>
  </si>
  <si>
    <t>Číslování stožárů a pohonů odpojovačů 1 - 3 znaky</t>
  </si>
  <si>
    <t>934225477</t>
  </si>
  <si>
    <t>53</t>
  </si>
  <si>
    <t>7497302260</t>
  </si>
  <si>
    <t>Vodiče trakčního vedení  Tabulka číslování stožárů a pohonů odpojovačů 1 - 3 znaky</t>
  </si>
  <si>
    <t>-1105569542</t>
  </si>
  <si>
    <t>54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</si>
  <si>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</si>
  <si>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</si>
  <si>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-1181038216</t>
  </si>
  <si>
    <t>55</t>
  </si>
  <si>
    <t>7497351840</t>
  </si>
  <si>
    <t>Zpracování KSU a TP pro účely zavedení do provozu za 100 m - při uvádění do provozu</t>
  </si>
  <si>
    <t>1682909658</t>
  </si>
  <si>
    <t>59</t>
  </si>
  <si>
    <t>7497371025</t>
  </si>
  <si>
    <t>Demontáže zařízení trakčního vedení závěsu odtahu troleje, nosného lana - demontáž stávajícího zařízení se všemi pomocnými doplňujícími úpravami</t>
  </si>
  <si>
    <t>1087744768</t>
  </si>
  <si>
    <t>60</t>
  </si>
  <si>
    <t>7497371040</t>
  </si>
  <si>
    <t>Demontáže zařízení trakčního vedení závěsu věšáku - demontáž stávajícího zařízení se všemi pomocnými doplňujícími úpravami, úplná</t>
  </si>
  <si>
    <t>-237847322</t>
  </si>
  <si>
    <t>61</t>
  </si>
  <si>
    <t>7497371620</t>
  </si>
  <si>
    <t>Demontáže zařízení trakčního vedení svodu bleskojistky - demontáž stávajícího zařízení se všemi pomocnými doplňujícími úpravami, úplná</t>
  </si>
  <si>
    <t>-710689420</t>
  </si>
  <si>
    <t>62</t>
  </si>
  <si>
    <t>7497371625</t>
  </si>
  <si>
    <t>Demontáže zařízení trakčního vedení svodu ukolejnění konstrukcí a stožárů - demontáž stávajícího zařízení se všemi pomocnými doplňujícími úpravami</t>
  </si>
  <si>
    <t>-1474903817</t>
  </si>
  <si>
    <t>17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</si>
  <si>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</si>
  <si>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</si>
  <si>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</si>
  <si>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-995221469</t>
  </si>
  <si>
    <t>64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</si>
  <si>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</si>
  <si>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</si>
  <si>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-1039991000</t>
  </si>
  <si>
    <t>65</t>
  </si>
  <si>
    <t>7498150525</t>
  </si>
  <si>
    <t>Vyhotovení výchozí revizní zprávy příplatek za každých dalších i započatých 500 000 Kč přes 1 000 000 Kč</t>
  </si>
  <si>
    <t>-113696783</t>
  </si>
  <si>
    <t>68</t>
  </si>
  <si>
    <t>7498156010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</si>
  <si>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</si>
  <si>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1816602108</t>
  </si>
  <si>
    <t>69</t>
  </si>
  <si>
    <t>7498157010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</si>
  <si>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</si>
  <si>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1729733880</t>
  </si>
  <si>
    <t>70</t>
  </si>
  <si>
    <t>7498158010</t>
  </si>
  <si>
    <t>Výkon jednotek správce trakčního vedení mimo výkonů investora úplný - obsahuje i cenu za zajištění pracoviště správcem trakčního vedení (zkratování trakčního vedení), zajištění přejezdů správcem trakčního vedení včetně nájmu pracovníků a použitých mechanizmů nutných k výkonu</t>
  </si>
  <si>
    <t>-1616108020</t>
  </si>
  <si>
    <t>71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</si>
  <si>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</si>
  <si>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</si>
  <si>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1897002818</t>
  </si>
  <si>
    <t>72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</si>
  <si>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</si>
  <si>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</si>
  <si>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</si>
  <si>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-892859258</t>
  </si>
  <si>
    <t>77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</si>
  <si>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</si>
  <si>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</si>
  <si>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-1310705430</t>
  </si>
  <si>
    <t>75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</si>
  <si>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</si>
  <si>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</si>
  <si>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2001992369</t>
  </si>
  <si>
    <t>76</t>
  </si>
  <si>
    <t>9909000500</t>
  </si>
  <si>
    <t>Poplatek uložení odpadu betonových prefabrikátů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</si>
  <si>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-275669612</t>
  </si>
  <si>
    <t>2022-02-07-02 - Trakční vedení (URS)</t>
  </si>
  <si>
    <t>HSV - Práce a dodávky HSV</t>
  </si>
  <si>
    <t xml:space="preserve">    1 - Zemní práce</t>
  </si>
  <si>
    <t xml:space="preserve">    6 - Úpravy povrchů, podlahy a osazování výplní</t>
  </si>
  <si>
    <t>PSV - Práce a dodávky PSV</t>
  </si>
  <si>
    <t xml:space="preserve">    783 - Dokončovací práce - nátěry</t>
  </si>
  <si>
    <t>HZS - Hodinové zúčtovací sazby</t>
  </si>
  <si>
    <t>HSV</t>
  </si>
  <si>
    <t>Práce a dodávky HSV</t>
  </si>
  <si>
    <t>Zemní práce</t>
  </si>
  <si>
    <t>139951123</t>
  </si>
  <si>
    <t>Bourání konstrukcí v hloubených vykopávkách strojně s přemístěním suti na hromady na vzdálenost do 20 m nebo s naložením na dopravní prostředek z betonu železového nebo předpjatého</t>
  </si>
  <si>
    <t>559056000</t>
  </si>
  <si>
    <t>Online PSC</t>
  </si>
  <si>
    <t>https://podminky.urs.cz/item/CS_URS_2022_01/139951123</t>
  </si>
  <si>
    <t>Úpravy povrchů, podlahy a osazování výplní</t>
  </si>
  <si>
    <t>628613111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</si>
  <si>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</si>
  <si>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-1944848232</t>
  </si>
  <si>
    <t>https://podminky.urs.cz/item/CS_URS_2022_01/628613111</t>
  </si>
  <si>
    <t>PSV</t>
  </si>
  <si>
    <t>Práce a dodávky PSV</t>
  </si>
  <si>
    <t>783</t>
  </si>
  <si>
    <t>Dokončovací práce - nátěry</t>
  </si>
  <si>
    <t>783306801</t>
  </si>
  <si>
    <t>Odstranění nátěrů ze zámečnických konstrukcí obroušením</t>
  </si>
  <si>
    <t>-197916846</t>
  </si>
  <si>
    <t>https://podminky.urs.cz/item/CS_URS_2022_01/783306801</t>
  </si>
  <si>
    <t>HZS</t>
  </si>
  <si>
    <t>Hodinové zúčtovací sazby</t>
  </si>
  <si>
    <t>HZS1442</t>
  </si>
  <si>
    <t>Hodinové zúčtovací sazby profesí HSV provádění konstrukcí inženýrských a dopravních staveb svářeč kvalifikovaný</t>
  </si>
  <si>
    <t>-1427844152</t>
  </si>
  <si>
    <t>https://podminky.urs.cz/item/CS_URS_2022_01/HZS1442</t>
  </si>
  <si>
    <t>2022-02-07-03 - VON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</si>
  <si>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</si>
  <si>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</si>
  <si>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</si>
  <si>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</si>
  <si>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</si>
  <si>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</si>
  <si>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-461714783</t>
  </si>
  <si>
    <t>022101021</t>
  </si>
  <si>
    <t>Geodetické práce Geodetické práce po ukončení opravy</t>
  </si>
  <si>
    <t>2081372287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</si>
  <si>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</si>
  <si>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</si>
  <si>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-1555001647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</si>
  <si>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</si>
  <si>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</si>
  <si>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-1771333253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</si>
  <si>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</si>
  <si>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</si>
  <si>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-1146080077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</si>
  <si>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</si>
  <si>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</si>
  <si>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35912759</t>
  </si>
  <si>
    <t>032103001</t>
  </si>
  <si>
    <t>Územní vlivy ztížené dopravní podmínky</t>
  </si>
  <si>
    <t>-287782355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</si>
  <si>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</si>
  <si>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</si>
  <si>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</si>
  <si>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</si>
  <si>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</si>
  <si>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</si>
  <si>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</si>
  <si>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</si>
  <si>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</si>
  <si>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</si>
  <si>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</si>
  <si>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</si>
  <si>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</si>
  <si>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</si>
  <si>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</si>
  <si>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</si>
  <si>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</si>
  <si>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</si>
  <si>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</si>
  <si>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</si>
  <si>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</si>
  <si>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</si>
  <si>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</si>
  <si>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</si>
  <si>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</si>
  <si>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</si>
  <si>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</si>
  <si>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</si>
  <si>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</si>
  <si>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</si>
  <si>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</si>
  <si>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</si>
  <si>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</si>
  <si>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</si>
  <si>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</si>
  <si>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</si>
  <si>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</si>
  <si>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</si>
  <si>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</si>
  <si>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</si>
  <si>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</si>
  <si>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</si>
  <si>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</si>
  <si>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</si>
  <si>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</si>
  <si>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</si>
  <si>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</si>
  <si>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</si>
  <si>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</si>
  <si>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</si>
  <si>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</si>
  <si>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</si>
  <si>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</si>
  <si>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</si>
  <si>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</si>
  <si>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</si>
  <si>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</si>
  <si>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</si>
  <si>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</si>
  <si>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</si>
  <si>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</si>
  <si>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</si>
  <si>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</si>
  <si>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</si>
  <si>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</si>
  <si>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</si>
  <si>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</si>
  <si>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</si>
  <si>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</si>
  <si>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</si>
  <si>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</si>
  <si>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</si>
  <si>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</si>
  <si>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</si>
  <si>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</si>
  <si>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</si>
  <si>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</si>
  <si>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</si>
  <si>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</si>
  <si>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</si>
  <si>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</si>
  <si>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</si>
  <si>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</si>
  <si>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</si>
  <si>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</si>
  <si>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</si>
  <si>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</si>
  <si>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</si>
  <si>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</si>
  <si>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</si>
  <si>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</si>
  <si>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</si>
  <si>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</si>
  <si>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</si>
  <si>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</si>
  <si>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</si>
  <si>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</si>
  <si>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</si>
  <si>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</si>
  <si>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</si>
  <si>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</si>
  <si>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</si>
  <si>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</si>
  <si>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</si>
  <si>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</si>
  <si>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</si>
  <si>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</si>
  <si>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</si>
  <si>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</si>
  <si>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</si>
  <si>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</si>
  <si>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</si>
  <si>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</si>
  <si>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</si>
  <si>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</si>
  <si>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</si>
  <si>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</si>
  <si>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</si>
  <si>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</si>
  <si>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</si>
  <si>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</si>
  <si>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</si>
  <si>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</si>
  <si>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</si>
  <si>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</si>
  <si>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</si>
  <si>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</si>
  <si>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</si>
  <si>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</si>
  <si>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</si>
  <si>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</si>
  <si>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</si>
  <si>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</si>
  <si>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</si>
  <si>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</si>
  <si>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</si>
  <si>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</si>
  <si>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</si>
  <si>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</si>
  <si>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</si>
  <si>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</si>
  <si>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</si>
  <si>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</si>
  <si>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</si>
  <si>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</si>
  <si>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</si>
  <si>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</si>
  <si>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</si>
  <si>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</si>
  <si>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</si>
  <si>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</si>
  <si>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</si>
  <si>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</si>
  <si>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</si>
  <si>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</si>
  <si>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</si>
  <si>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</si>
  <si>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</si>
  <si>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</si>
  <si>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</si>
  <si>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</si>
  <si>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</si>
  <si>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</si>
  <si>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</si>
  <si>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</si>
  <si>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</si>
  <si>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</si>
  <si>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</si>
  <si>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</si>
  <si>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</si>
  <si>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</si>
  <si>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</si>
  <si>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</si>
  <si>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</si>
  <si>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</si>
  <si>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</si>
  <si>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</si>
  <si>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</si>
  <si>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</si>
  <si>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</si>
  <si>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</si>
  <si>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</si>
  <si>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</si>
  <si>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Oprava TV v úseku Malšice včetně - Bechyně včetně</t>
  </si>
  <si>
    <t>Správa železnic, státní organizace, Oblastní ředitelství Plzeň</t>
  </si>
  <si>
    <t>VZ65422011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</si>
</sst>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/>
    <xf numFmtId="4" fontId="28" fillId="0" borderId="13" xfId="0" applyNumberFormat="1" applyFont="1" applyBorder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0" fontId="31" fillId="0" borderId="23" xfId="0" applyFont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0" fillId="3" borderId="15" xfId="0" applyFont="1" applyFill="1" applyBorder="1" applyAlignment="1" applyProtection="1">
      <alignment horizontal="left" vertical="center"/>
      <protection locked="0"/>
    </xf>
    <xf numFmtId="0" fontId="19" fillId="3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>
      <alignment horizontal="center" vertical="center"/>
    </xf>
    <xf numFmtId="4" fontId="19" fillId="0" borderId="21" xfId="0" applyNumberFormat="1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  <xf numFmtId="4" fontId="18" fillId="3" borderId="23" xfId="0" applyNumberFormat="1" applyFont="1" applyFill="1" applyBorder="1" applyAlignment="1" applyProtection="1">
      <alignment vertical="center"/>
    </xf>
    <xf numFmtId="4" fontId="30" fillId="3" borderId="23" xfId="0" applyNumberFormat="1" applyFont="1" applyFill="1" applyBorder="1" applyAlignment="1" applyProtection="1">
      <alignment vertical="center"/>
    </xf>
    <xf numFmtId="0" fontId="31" fillId="0" borderId="2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7" fillId="0" borderId="0" xfId="0" applyFont="1" applyAlignment="1" applyProtection="1"/>
    <xf numFmtId="167" fontId="18" fillId="3" borderId="23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783306801" TargetMode="External"/><Relationship Id="rId2" Type="http://schemas.openxmlformats.org/officeDocument/2006/relationships/hyperlink" Target="https://podminky.urs.cz/item/CS_URS_2022_01/628613111" TargetMode="External"/><Relationship Id="rId1" Type="http://schemas.openxmlformats.org/officeDocument/2006/relationships/hyperlink" Target="https://podminky.urs.cz/item/CS_URS_2022_01/139951123" TargetMode="External"/><Relationship Id="rId5" Type="http://schemas.openxmlformats.org/officeDocument/2006/relationships/drawing" Target="../drawings/drawing3.xml"/><Relationship Id="rId4" Type="http://schemas.openxmlformats.org/officeDocument/2006/relationships/hyperlink" Target="https://podminky.urs.cz/item/CS_URS_2022_01/HZS144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K6" sqref="K6:AO6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pans="1:74" s="1" customFormat="1" ht="36.950000000000003" customHeight="1">
      <c r="AR2" s="295" t="s">
        <v>7</v>
      </c>
      <c r="AS2" s="262"/>
      <c r="AT2" s="262"/>
      <c r="AU2" s="262"/>
      <c r="AV2" s="262"/>
      <c r="AW2" s="262"/>
      <c r="AX2" s="262"/>
      <c r="AY2" s="262"/>
      <c r="AZ2" s="262"/>
      <c r="BA2" s="262"/>
      <c r="BB2" s="262"/>
      <c r="BC2" s="262"/>
      <c r="BD2" s="262"/>
      <c r="BE2" s="262"/>
      <c r="BF2" s="262"/>
      <c r="BG2" s="262"/>
      <c r="BS2" s="15" t="s">
        <v>8</v>
      </c>
      <c r="BT2" s="15" t="s">
        <v>9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8</v>
      </c>
      <c r="BT3" s="15" t="s">
        <v>10</v>
      </c>
    </row>
    <row r="4" spans="1:74" s="1" customFormat="1" ht="24.95" customHeight="1">
      <c r="B4" s="18"/>
      <c r="D4" s="19" t="s">
        <v>11</v>
      </c>
      <c r="AR4" s="18"/>
      <c r="AS4" s="20" t="s">
        <v>12</v>
      </c>
      <c r="BG4" s="21" t="s">
        <v>13</v>
      </c>
      <c r="BS4" s="15" t="s">
        <v>14</v>
      </c>
    </row>
    <row r="5" spans="1:74" s="1" customFormat="1" ht="12" customHeight="1">
      <c r="B5" s="18"/>
      <c r="D5" s="22" t="s">
        <v>15</v>
      </c>
      <c r="K5" s="261" t="s">
        <v>646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R5" s="18"/>
      <c r="BG5" s="258" t="s">
        <v>16</v>
      </c>
      <c r="BS5" s="15" t="s">
        <v>8</v>
      </c>
    </row>
    <row r="6" spans="1:74" s="1" customFormat="1" ht="36.950000000000003" customHeight="1">
      <c r="B6" s="18"/>
      <c r="D6" s="24" t="s">
        <v>17</v>
      </c>
      <c r="K6" s="263" t="s">
        <v>644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R6" s="18"/>
      <c r="BG6" s="259"/>
      <c r="BS6" s="15" t="s">
        <v>8</v>
      </c>
    </row>
    <row r="7" spans="1:74" s="1" customFormat="1" ht="12" customHeight="1">
      <c r="B7" s="18"/>
      <c r="D7" s="25" t="s">
        <v>18</v>
      </c>
      <c r="K7" s="23" t="s">
        <v>3</v>
      </c>
      <c r="AK7" s="25" t="s">
        <v>19</v>
      </c>
      <c r="AN7" s="23" t="s">
        <v>3</v>
      </c>
      <c r="AR7" s="18"/>
      <c r="BG7" s="259"/>
      <c r="BS7" s="15" t="s">
        <v>8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G8" s="259"/>
      <c r="BS8" s="15" t="s">
        <v>8</v>
      </c>
    </row>
    <row r="9" spans="1:74" s="1" customFormat="1" ht="14.45" customHeight="1">
      <c r="B9" s="18"/>
      <c r="AR9" s="18"/>
      <c r="BG9" s="259"/>
      <c r="BS9" s="15" t="s">
        <v>8</v>
      </c>
    </row>
    <row r="10" spans="1:74" s="1" customFormat="1" ht="12" customHeight="1">
      <c r="B10" s="18"/>
      <c r="D10" s="25" t="s">
        <v>23</v>
      </c>
      <c r="I10" s="1" t="s">
        <v>645</v>
      </c>
      <c r="AK10" s="25" t="s">
        <v>24</v>
      </c>
      <c r="AN10" s="23" t="s">
        <v>3</v>
      </c>
      <c r="AR10" s="18"/>
      <c r="BG10" s="259"/>
      <c r="BS10" s="15" t="s">
        <v>8</v>
      </c>
    </row>
    <row r="11" spans="1:74" s="1" customFormat="1" ht="18.399999999999999" customHeight="1">
      <c r="B11" s="18"/>
      <c r="E11" s="23" t="s">
        <v>21</v>
      </c>
      <c r="AK11" s="25" t="s">
        <v>25</v>
      </c>
      <c r="AN11" s="23" t="s">
        <v>3</v>
      </c>
      <c r="AR11" s="18"/>
      <c r="BG11" s="259"/>
      <c r="BS11" s="15" t="s">
        <v>8</v>
      </c>
    </row>
    <row r="12" spans="1:74" s="1" customFormat="1" ht="6.95" customHeight="1">
      <c r="B12" s="18"/>
      <c r="AR12" s="18"/>
      <c r="BG12" s="259"/>
      <c r="BS12" s="15" t="s">
        <v>8</v>
      </c>
    </row>
    <row r="13" spans="1:74" s="1" customFormat="1" ht="12" customHeight="1">
      <c r="B13" s="18"/>
      <c r="D13" s="25" t="s">
        <v>26</v>
      </c>
      <c r="AK13" s="25" t="s">
        <v>24</v>
      </c>
      <c r="AN13" s="27" t="s">
        <v>27</v>
      </c>
      <c r="AR13" s="18"/>
      <c r="BG13" s="259"/>
      <c r="BS13" s="15" t="s">
        <v>8</v>
      </c>
    </row>
    <row r="14" spans="1:74">
      <c r="B14" s="18"/>
      <c r="E14" s="264" t="s">
        <v>27</v>
      </c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5" t="s">
        <v>25</v>
      </c>
      <c r="AN14" s="27" t="s">
        <v>27</v>
      </c>
      <c r="AR14" s="18"/>
      <c r="BG14" s="259"/>
      <c r="BS14" s="15" t="s">
        <v>8</v>
      </c>
    </row>
    <row r="15" spans="1:74" s="1" customFormat="1" ht="6.95" customHeight="1">
      <c r="B15" s="18"/>
      <c r="AR15" s="18"/>
      <c r="BG15" s="259"/>
      <c r="BS15" s="15" t="s">
        <v>4</v>
      </c>
    </row>
    <row r="16" spans="1:74" s="1" customFormat="1" ht="12" customHeight="1">
      <c r="B16" s="18"/>
      <c r="D16" s="25" t="s">
        <v>28</v>
      </c>
      <c r="AK16" s="25" t="s">
        <v>24</v>
      </c>
      <c r="AN16" s="23" t="s">
        <v>3</v>
      </c>
      <c r="AR16" s="18"/>
      <c r="BG16" s="259"/>
      <c r="BS16" s="15" t="s">
        <v>4</v>
      </c>
    </row>
    <row r="17" spans="1:71" s="1" customFormat="1" ht="18.399999999999999" customHeight="1">
      <c r="B17" s="18"/>
      <c r="E17" s="23" t="s">
        <v>21</v>
      </c>
      <c r="AK17" s="25" t="s">
        <v>25</v>
      </c>
      <c r="AN17" s="23" t="s">
        <v>3</v>
      </c>
      <c r="AR17" s="18"/>
      <c r="BG17" s="259"/>
      <c r="BS17" s="15" t="s">
        <v>5</v>
      </c>
    </row>
    <row r="18" spans="1:71" s="1" customFormat="1" ht="6.95" customHeight="1">
      <c r="B18" s="18"/>
      <c r="AR18" s="18"/>
      <c r="BG18" s="259"/>
      <c r="BS18" s="15" t="s">
        <v>8</v>
      </c>
    </row>
    <row r="19" spans="1:71" s="1" customFormat="1" ht="12" customHeight="1">
      <c r="B19" s="18"/>
      <c r="D19" s="25" t="s">
        <v>29</v>
      </c>
      <c r="AK19" s="25" t="s">
        <v>24</v>
      </c>
      <c r="AN19" s="23" t="s">
        <v>3</v>
      </c>
      <c r="AR19" s="18"/>
      <c r="BG19" s="259"/>
      <c r="BS19" s="15" t="s">
        <v>8</v>
      </c>
    </row>
    <row r="20" spans="1:71" s="1" customFormat="1" ht="18.399999999999999" customHeight="1">
      <c r="B20" s="18"/>
      <c r="E20" s="23" t="s">
        <v>21</v>
      </c>
      <c r="AK20" s="25" t="s">
        <v>25</v>
      </c>
      <c r="AN20" s="23" t="s">
        <v>3</v>
      </c>
      <c r="AR20" s="18"/>
      <c r="BG20" s="259"/>
      <c r="BS20" s="15" t="s">
        <v>4</v>
      </c>
    </row>
    <row r="21" spans="1:71" s="1" customFormat="1" ht="6.95" customHeight="1">
      <c r="B21" s="18"/>
      <c r="AR21" s="18"/>
      <c r="BG21" s="259"/>
    </row>
    <row r="22" spans="1:71" s="1" customFormat="1" ht="12" customHeight="1">
      <c r="B22" s="18"/>
      <c r="D22" s="25" t="s">
        <v>30</v>
      </c>
      <c r="AR22" s="18"/>
      <c r="BG22" s="259"/>
    </row>
    <row r="23" spans="1:71" s="1" customFormat="1" ht="47.25" customHeight="1">
      <c r="B23" s="18"/>
      <c r="E23" s="266" t="s">
        <v>31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R23" s="18"/>
      <c r="BG23" s="259"/>
    </row>
    <row r="24" spans="1:71" s="1" customFormat="1" ht="6.95" customHeight="1">
      <c r="B24" s="18"/>
      <c r="AR24" s="18"/>
      <c r="BG24" s="259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G25" s="259"/>
    </row>
    <row r="26" spans="1:71" s="2" customFormat="1" ht="25.9" customHeight="1">
      <c r="A26" s="30"/>
      <c r="B26" s="31"/>
      <c r="C26" s="30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67">
        <f>ROUND(AG54,2)</f>
        <v>0</v>
      </c>
      <c r="AL26" s="268"/>
      <c r="AM26" s="268"/>
      <c r="AN26" s="268"/>
      <c r="AO26" s="268"/>
      <c r="AP26" s="30"/>
      <c r="AQ26" s="30"/>
      <c r="AR26" s="31"/>
      <c r="BG26" s="259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G27" s="259"/>
    </row>
    <row r="28" spans="1:71" s="2" customForma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69" t="s">
        <v>33</v>
      </c>
      <c r="M28" s="269"/>
      <c r="N28" s="269"/>
      <c r="O28" s="269"/>
      <c r="P28" s="269"/>
      <c r="Q28" s="30"/>
      <c r="R28" s="30"/>
      <c r="S28" s="30"/>
      <c r="T28" s="30"/>
      <c r="U28" s="30"/>
      <c r="V28" s="30"/>
      <c r="W28" s="269" t="s">
        <v>34</v>
      </c>
      <c r="X28" s="269"/>
      <c r="Y28" s="269"/>
      <c r="Z28" s="269"/>
      <c r="AA28" s="269"/>
      <c r="AB28" s="269"/>
      <c r="AC28" s="269"/>
      <c r="AD28" s="269"/>
      <c r="AE28" s="269"/>
      <c r="AF28" s="30"/>
      <c r="AG28" s="30"/>
      <c r="AH28" s="30"/>
      <c r="AI28" s="30"/>
      <c r="AJ28" s="30"/>
      <c r="AK28" s="269" t="s">
        <v>35</v>
      </c>
      <c r="AL28" s="269"/>
      <c r="AM28" s="269"/>
      <c r="AN28" s="269"/>
      <c r="AO28" s="269"/>
      <c r="AP28" s="30"/>
      <c r="AQ28" s="30"/>
      <c r="AR28" s="31"/>
      <c r="BG28" s="259"/>
    </row>
    <row r="29" spans="1:71" s="3" customFormat="1" ht="14.45" customHeight="1">
      <c r="B29" s="35"/>
      <c r="D29" s="25" t="s">
        <v>36</v>
      </c>
      <c r="F29" s="25" t="s">
        <v>37</v>
      </c>
      <c r="L29" s="272">
        <v>0.21</v>
      </c>
      <c r="M29" s="271"/>
      <c r="N29" s="271"/>
      <c r="O29" s="271"/>
      <c r="P29" s="271"/>
      <c r="W29" s="270">
        <f>ROUND(BB54, 2)</f>
        <v>0</v>
      </c>
      <c r="X29" s="271"/>
      <c r="Y29" s="271"/>
      <c r="Z29" s="271"/>
      <c r="AA29" s="271"/>
      <c r="AB29" s="271"/>
      <c r="AC29" s="271"/>
      <c r="AD29" s="271"/>
      <c r="AE29" s="271"/>
      <c r="AK29" s="270">
        <f>ROUND(AX54, 2)</f>
        <v>0</v>
      </c>
      <c r="AL29" s="271"/>
      <c r="AM29" s="271"/>
      <c r="AN29" s="271"/>
      <c r="AO29" s="271"/>
      <c r="AR29" s="35"/>
      <c r="BG29" s="260"/>
    </row>
    <row r="30" spans="1:71" s="3" customFormat="1" ht="14.45" customHeight="1">
      <c r="B30" s="35"/>
      <c r="F30" s="25" t="s">
        <v>38</v>
      </c>
      <c r="L30" s="272">
        <v>0.15</v>
      </c>
      <c r="M30" s="271"/>
      <c r="N30" s="271"/>
      <c r="O30" s="271"/>
      <c r="P30" s="271"/>
      <c r="W30" s="270">
        <f>ROUND(BC54, 2)</f>
        <v>0</v>
      </c>
      <c r="X30" s="271"/>
      <c r="Y30" s="271"/>
      <c r="Z30" s="271"/>
      <c r="AA30" s="271"/>
      <c r="AB30" s="271"/>
      <c r="AC30" s="271"/>
      <c r="AD30" s="271"/>
      <c r="AE30" s="271"/>
      <c r="AK30" s="270">
        <f>ROUND(AY54, 2)</f>
        <v>0</v>
      </c>
      <c r="AL30" s="271"/>
      <c r="AM30" s="271"/>
      <c r="AN30" s="271"/>
      <c r="AO30" s="271"/>
      <c r="AR30" s="35"/>
      <c r="BG30" s="260"/>
    </row>
    <row r="31" spans="1:71" s="3" customFormat="1" ht="14.45" hidden="1" customHeight="1">
      <c r="B31" s="35"/>
      <c r="F31" s="25" t="s">
        <v>39</v>
      </c>
      <c r="L31" s="272">
        <v>0.21</v>
      </c>
      <c r="M31" s="271"/>
      <c r="N31" s="271"/>
      <c r="O31" s="271"/>
      <c r="P31" s="271"/>
      <c r="W31" s="270">
        <f>ROUND(BD54, 2)</f>
        <v>0</v>
      </c>
      <c r="X31" s="271"/>
      <c r="Y31" s="271"/>
      <c r="Z31" s="271"/>
      <c r="AA31" s="271"/>
      <c r="AB31" s="271"/>
      <c r="AC31" s="271"/>
      <c r="AD31" s="271"/>
      <c r="AE31" s="271"/>
      <c r="AK31" s="270">
        <v>0</v>
      </c>
      <c r="AL31" s="271"/>
      <c r="AM31" s="271"/>
      <c r="AN31" s="271"/>
      <c r="AO31" s="271"/>
      <c r="AR31" s="35"/>
      <c r="BG31" s="260"/>
    </row>
    <row r="32" spans="1:71" s="3" customFormat="1" ht="14.45" hidden="1" customHeight="1">
      <c r="B32" s="35"/>
      <c r="F32" s="25" t="s">
        <v>40</v>
      </c>
      <c r="L32" s="272">
        <v>0.15</v>
      </c>
      <c r="M32" s="271"/>
      <c r="N32" s="271"/>
      <c r="O32" s="271"/>
      <c r="P32" s="271"/>
      <c r="W32" s="270">
        <f>ROUND(BE54, 2)</f>
        <v>0</v>
      </c>
      <c r="X32" s="271"/>
      <c r="Y32" s="271"/>
      <c r="Z32" s="271"/>
      <c r="AA32" s="271"/>
      <c r="AB32" s="271"/>
      <c r="AC32" s="271"/>
      <c r="AD32" s="271"/>
      <c r="AE32" s="271"/>
      <c r="AK32" s="270">
        <v>0</v>
      </c>
      <c r="AL32" s="271"/>
      <c r="AM32" s="271"/>
      <c r="AN32" s="271"/>
      <c r="AO32" s="271"/>
      <c r="AR32" s="35"/>
      <c r="BG32" s="260"/>
    </row>
    <row r="33" spans="1:59" s="3" customFormat="1" ht="14.45" hidden="1" customHeight="1">
      <c r="B33" s="35"/>
      <c r="F33" s="25" t="s">
        <v>41</v>
      </c>
      <c r="L33" s="272">
        <v>0</v>
      </c>
      <c r="M33" s="271"/>
      <c r="N33" s="271"/>
      <c r="O33" s="271"/>
      <c r="P33" s="271"/>
      <c r="W33" s="270">
        <f>ROUND(BF54, 2)</f>
        <v>0</v>
      </c>
      <c r="X33" s="271"/>
      <c r="Y33" s="271"/>
      <c r="Z33" s="271"/>
      <c r="AA33" s="271"/>
      <c r="AB33" s="271"/>
      <c r="AC33" s="271"/>
      <c r="AD33" s="271"/>
      <c r="AE33" s="271"/>
      <c r="AK33" s="270">
        <v>0</v>
      </c>
      <c r="AL33" s="271"/>
      <c r="AM33" s="271"/>
      <c r="AN33" s="271"/>
      <c r="AO33" s="271"/>
      <c r="AR33" s="35"/>
    </row>
    <row r="34" spans="1:59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G34" s="30"/>
    </row>
    <row r="35" spans="1:59" s="2" customFormat="1" ht="25.9" customHeight="1">
      <c r="A35" s="30"/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273" t="s">
        <v>44</v>
      </c>
      <c r="Y35" s="274"/>
      <c r="Z35" s="274"/>
      <c r="AA35" s="274"/>
      <c r="AB35" s="274"/>
      <c r="AC35" s="38"/>
      <c r="AD35" s="38"/>
      <c r="AE35" s="38"/>
      <c r="AF35" s="38"/>
      <c r="AG35" s="38"/>
      <c r="AH35" s="38"/>
      <c r="AI35" s="38"/>
      <c r="AJ35" s="38"/>
      <c r="AK35" s="275">
        <f>SUM(AK26:AK33)</f>
        <v>0</v>
      </c>
      <c r="AL35" s="274"/>
      <c r="AM35" s="274"/>
      <c r="AN35" s="274"/>
      <c r="AO35" s="276"/>
      <c r="AP35" s="36"/>
      <c r="AQ35" s="36"/>
      <c r="AR35" s="31"/>
      <c r="BG35" s="30"/>
    </row>
    <row r="36" spans="1:59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G36" s="30"/>
    </row>
    <row r="37" spans="1:59" s="2" customFormat="1" ht="6.95" customHeight="1">
      <c r="A37" s="30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  <c r="BG37" s="30"/>
    </row>
    <row r="41" spans="1:59" s="2" customFormat="1" ht="6.95" customHeight="1">
      <c r="A41" s="30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  <c r="BG41" s="30"/>
    </row>
    <row r="42" spans="1:59" s="2" customFormat="1" ht="24.95" customHeight="1">
      <c r="A42" s="30"/>
      <c r="B42" s="31"/>
      <c r="C42" s="19" t="s">
        <v>45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G42" s="30"/>
    </row>
    <row r="43" spans="1:59" s="2" customFormat="1" ht="6.95" customHeight="1">
      <c r="A43" s="30"/>
      <c r="B43" s="31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1"/>
      <c r="BG43" s="30"/>
    </row>
    <row r="44" spans="1:59" s="4" customFormat="1" ht="12" customHeight="1">
      <c r="B44" s="44"/>
      <c r="C44" s="25" t="s">
        <v>15</v>
      </c>
      <c r="L44" s="4" t="str">
        <f>K5</f>
        <v>VZ65422011</v>
      </c>
      <c r="AR44" s="44"/>
    </row>
    <row r="45" spans="1:59" s="5" customFormat="1" ht="36.950000000000003" customHeight="1">
      <c r="B45" s="45"/>
      <c r="C45" s="46" t="s">
        <v>17</v>
      </c>
      <c r="L45" s="277" t="str">
        <f>K6</f>
        <v>Oprava TV v úseku Malšice včetně - Bechyně včetně</v>
      </c>
      <c r="M45" s="278"/>
      <c r="N45" s="278"/>
      <c r="O45" s="278"/>
      <c r="P45" s="278"/>
      <c r="Q45" s="278"/>
      <c r="R45" s="278"/>
      <c r="S45" s="278"/>
      <c r="T45" s="278"/>
      <c r="U45" s="278"/>
      <c r="V45" s="278"/>
      <c r="W45" s="278"/>
      <c r="X45" s="278"/>
      <c r="Y45" s="278"/>
      <c r="Z45" s="278"/>
      <c r="AA45" s="278"/>
      <c r="AB45" s="278"/>
      <c r="AC45" s="278"/>
      <c r="AD45" s="278"/>
      <c r="AE45" s="278"/>
      <c r="AF45" s="278"/>
      <c r="AG45" s="278"/>
      <c r="AH45" s="278"/>
      <c r="AI45" s="278"/>
      <c r="AJ45" s="278"/>
      <c r="AK45" s="278"/>
      <c r="AL45" s="278"/>
      <c r="AM45" s="278"/>
      <c r="AN45" s="278"/>
      <c r="AO45" s="278"/>
      <c r="AR45" s="45"/>
    </row>
    <row r="46" spans="1:59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BG46" s="30"/>
    </row>
    <row r="47" spans="1:59" s="2" customFormat="1" ht="12" customHeight="1">
      <c r="A47" s="30"/>
      <c r="B47" s="31"/>
      <c r="C47" s="25" t="s">
        <v>20</v>
      </c>
      <c r="D47" s="30"/>
      <c r="E47" s="30"/>
      <c r="F47" s="30"/>
      <c r="G47" s="30"/>
      <c r="H47" s="30"/>
      <c r="I47" s="30"/>
      <c r="J47" s="30"/>
      <c r="K47" s="30"/>
      <c r="L47" s="47" t="str">
        <f>IF(K8="","",K8)</f>
        <v xml:space="preserve"> 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5" t="s">
        <v>22</v>
      </c>
      <c r="AJ47" s="30"/>
      <c r="AK47" s="30"/>
      <c r="AL47" s="30"/>
      <c r="AM47" s="279" t="str">
        <f>IF(AN8= "","",AN8)</f>
        <v/>
      </c>
      <c r="AN47" s="279"/>
      <c r="AO47" s="30"/>
      <c r="AP47" s="30"/>
      <c r="AQ47" s="30"/>
      <c r="AR47" s="31"/>
      <c r="BG47" s="30"/>
    </row>
    <row r="48" spans="1:59" s="2" customFormat="1" ht="6.95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  <c r="BG48" s="30"/>
    </row>
    <row r="49" spans="1:91" s="2" customFormat="1" ht="15.2" customHeight="1">
      <c r="A49" s="30"/>
      <c r="B49" s="31"/>
      <c r="C49" s="25" t="s">
        <v>23</v>
      </c>
      <c r="D49" s="30"/>
      <c r="E49" s="30"/>
      <c r="F49" s="30"/>
      <c r="G49" s="30"/>
      <c r="H49" s="30"/>
      <c r="I49" s="30"/>
      <c r="J49" s="30"/>
      <c r="K49" s="30"/>
      <c r="L49" s="4" t="str">
        <f>IF(E11= "","",E11)</f>
        <v xml:space="preserve"> 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5" t="s">
        <v>28</v>
      </c>
      <c r="AJ49" s="30"/>
      <c r="AK49" s="30"/>
      <c r="AL49" s="30"/>
      <c r="AM49" s="280" t="str">
        <f>IF(E17="","",E17)</f>
        <v xml:space="preserve"> </v>
      </c>
      <c r="AN49" s="281"/>
      <c r="AO49" s="281"/>
      <c r="AP49" s="281"/>
      <c r="AQ49" s="30"/>
      <c r="AR49" s="31"/>
      <c r="AS49" s="282" t="s">
        <v>46</v>
      </c>
      <c r="AT49" s="283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50"/>
      <c r="BG49" s="30"/>
    </row>
    <row r="50" spans="1:91" s="2" customFormat="1" ht="15.2" customHeight="1">
      <c r="A50" s="30"/>
      <c r="B50" s="31"/>
      <c r="C50" s="25" t="s">
        <v>26</v>
      </c>
      <c r="D50" s="30"/>
      <c r="E50" s="30"/>
      <c r="F50" s="30"/>
      <c r="G50" s="30"/>
      <c r="H50" s="30"/>
      <c r="I50" s="30"/>
      <c r="J50" s="30"/>
      <c r="K50" s="30"/>
      <c r="L50" s="4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5" t="s">
        <v>29</v>
      </c>
      <c r="AJ50" s="30"/>
      <c r="AK50" s="30"/>
      <c r="AL50" s="30"/>
      <c r="AM50" s="280" t="str">
        <f>IF(E20="","",E20)</f>
        <v xml:space="preserve"> </v>
      </c>
      <c r="AN50" s="281"/>
      <c r="AO50" s="281"/>
      <c r="AP50" s="281"/>
      <c r="AQ50" s="30"/>
      <c r="AR50" s="31"/>
      <c r="AS50" s="284"/>
      <c r="AT50" s="285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2"/>
      <c r="BG50" s="30"/>
    </row>
    <row r="51" spans="1:91" s="2" customFormat="1" ht="10.9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  <c r="AS51" s="284"/>
      <c r="AT51" s="285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2"/>
      <c r="BG51" s="30"/>
    </row>
    <row r="52" spans="1:91" s="2" customFormat="1" ht="29.25" customHeight="1">
      <c r="A52" s="30"/>
      <c r="B52" s="31"/>
      <c r="C52" s="286" t="s">
        <v>47</v>
      </c>
      <c r="D52" s="287"/>
      <c r="E52" s="287"/>
      <c r="F52" s="287"/>
      <c r="G52" s="287"/>
      <c r="H52" s="53"/>
      <c r="I52" s="288" t="s">
        <v>48</v>
      </c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89" t="s">
        <v>49</v>
      </c>
      <c r="AH52" s="287"/>
      <c r="AI52" s="287"/>
      <c r="AJ52" s="287"/>
      <c r="AK52" s="287"/>
      <c r="AL52" s="287"/>
      <c r="AM52" s="287"/>
      <c r="AN52" s="288" t="s">
        <v>50</v>
      </c>
      <c r="AO52" s="287"/>
      <c r="AP52" s="287"/>
      <c r="AQ52" s="54" t="s">
        <v>51</v>
      </c>
      <c r="AR52" s="31"/>
      <c r="AS52" s="55" t="s">
        <v>52</v>
      </c>
      <c r="AT52" s="56" t="s">
        <v>53</v>
      </c>
      <c r="AU52" s="56" t="s">
        <v>54</v>
      </c>
      <c r="AV52" s="56" t="s">
        <v>55</v>
      </c>
      <c r="AW52" s="56" t="s">
        <v>56</v>
      </c>
      <c r="AX52" s="56" t="s">
        <v>57</v>
      </c>
      <c r="AY52" s="56" t="s">
        <v>58</v>
      </c>
      <c r="AZ52" s="56" t="s">
        <v>59</v>
      </c>
      <c r="BA52" s="56" t="s">
        <v>60</v>
      </c>
      <c r="BB52" s="56" t="s">
        <v>61</v>
      </c>
      <c r="BC52" s="56" t="s">
        <v>62</v>
      </c>
      <c r="BD52" s="56" t="s">
        <v>63</v>
      </c>
      <c r="BE52" s="56" t="s">
        <v>64</v>
      </c>
      <c r="BF52" s="57" t="s">
        <v>65</v>
      </c>
      <c r="BG52" s="30"/>
    </row>
    <row r="53" spans="1:91" s="2" customFormat="1" ht="10.9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1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60"/>
      <c r="BG53" s="30"/>
    </row>
    <row r="54" spans="1:91" s="6" customFormat="1" ht="32.450000000000003" customHeight="1">
      <c r="B54" s="61"/>
      <c r="C54" s="62" t="s">
        <v>66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3">
        <f>ROUND(SUM(AG55:AG57),2)</f>
        <v>0</v>
      </c>
      <c r="AH54" s="293"/>
      <c r="AI54" s="293"/>
      <c r="AJ54" s="293"/>
      <c r="AK54" s="293"/>
      <c r="AL54" s="293"/>
      <c r="AM54" s="293"/>
      <c r="AN54" s="294">
        <f>SUM(AG54,AV54)</f>
        <v>0</v>
      </c>
      <c r="AO54" s="294"/>
      <c r="AP54" s="294"/>
      <c r="AQ54" s="65" t="s">
        <v>3</v>
      </c>
      <c r="AR54" s="61"/>
      <c r="AS54" s="66">
        <f>ROUND(SUM(AS55:AS57),2)</f>
        <v>0</v>
      </c>
      <c r="AT54" s="67">
        <f>ROUND(SUM(AT55:AT57),2)</f>
        <v>0</v>
      </c>
      <c r="AU54" s="68">
        <f>ROUND(SUM(AU55:AU57),2)</f>
        <v>0</v>
      </c>
      <c r="AV54" s="68">
        <f>ROUND(SUM(AX54:AY54),2)</f>
        <v>0</v>
      </c>
      <c r="AW54" s="69">
        <f>ROUND(SUM(AW55:AW57),5)</f>
        <v>0</v>
      </c>
      <c r="AX54" s="68">
        <f>ROUND(BB54*L29,2)</f>
        <v>0</v>
      </c>
      <c r="AY54" s="68">
        <f>ROUND(BC54*L30,2)</f>
        <v>0</v>
      </c>
      <c r="AZ54" s="68">
        <f>ROUND(BD54*L29,2)</f>
        <v>0</v>
      </c>
      <c r="BA54" s="68">
        <f>ROUND(BE54*L30,2)</f>
        <v>0</v>
      </c>
      <c r="BB54" s="68">
        <f>ROUND(SUM(BB55:BB57),2)</f>
        <v>0</v>
      </c>
      <c r="BC54" s="68">
        <f>ROUND(SUM(BC55:BC57),2)</f>
        <v>0</v>
      </c>
      <c r="BD54" s="68">
        <f>ROUND(SUM(BD55:BD57),2)</f>
        <v>0</v>
      </c>
      <c r="BE54" s="68">
        <f>ROUND(SUM(BE55:BE57),2)</f>
        <v>0</v>
      </c>
      <c r="BF54" s="70">
        <f>ROUND(SUM(BF55:BF57),2)</f>
        <v>0</v>
      </c>
      <c r="BS54" s="71" t="s">
        <v>67</v>
      </c>
      <c r="BT54" s="71" t="s">
        <v>68</v>
      </c>
      <c r="BU54" s="72" t="s">
        <v>69</v>
      </c>
      <c r="BV54" s="71" t="s">
        <v>70</v>
      </c>
      <c r="BW54" s="71" t="s">
        <v>6</v>
      </c>
      <c r="BX54" s="71" t="s">
        <v>71</v>
      </c>
      <c r="CL54" s="71" t="s">
        <v>3</v>
      </c>
    </row>
    <row r="55" spans="1:91" s="7" customFormat="1" ht="24.75" customHeight="1">
      <c r="A55" s="73" t="s">
        <v>72</v>
      </c>
      <c r="B55" s="74"/>
      <c r="C55" s="75"/>
      <c r="D55" s="292" t="s">
        <v>73</v>
      </c>
      <c r="E55" s="292"/>
      <c r="F55" s="292"/>
      <c r="G55" s="292"/>
      <c r="H55" s="292"/>
      <c r="I55" s="76"/>
      <c r="J55" s="292" t="s">
        <v>74</v>
      </c>
      <c r="K55" s="292"/>
      <c r="L55" s="292"/>
      <c r="M55" s="292"/>
      <c r="N55" s="292"/>
      <c r="O55" s="292"/>
      <c r="P55" s="292"/>
      <c r="Q55" s="292"/>
      <c r="R55" s="292"/>
      <c r="S55" s="292"/>
      <c r="T55" s="292"/>
      <c r="U55" s="292"/>
      <c r="V55" s="292"/>
      <c r="W55" s="292"/>
      <c r="X55" s="292"/>
      <c r="Y55" s="292"/>
      <c r="Z55" s="292"/>
      <c r="AA55" s="292"/>
      <c r="AB55" s="292"/>
      <c r="AC55" s="292"/>
      <c r="AD55" s="292"/>
      <c r="AE55" s="292"/>
      <c r="AF55" s="292"/>
      <c r="AG55" s="290">
        <f>'2022-02-07-01 - Trakční v...'!K32</f>
        <v>0</v>
      </c>
      <c r="AH55" s="291"/>
      <c r="AI55" s="291"/>
      <c r="AJ55" s="291"/>
      <c r="AK55" s="291"/>
      <c r="AL55" s="291"/>
      <c r="AM55" s="291"/>
      <c r="AN55" s="290">
        <f>SUM(AG55,AV55)</f>
        <v>0</v>
      </c>
      <c r="AO55" s="291"/>
      <c r="AP55" s="291"/>
      <c r="AQ55" s="77" t="s">
        <v>75</v>
      </c>
      <c r="AR55" s="74"/>
      <c r="AS55" s="78">
        <f>'2022-02-07-01 - Trakční v...'!K30</f>
        <v>0</v>
      </c>
      <c r="AT55" s="79">
        <f>'2022-02-07-01 - Trakční v...'!K31</f>
        <v>0</v>
      </c>
      <c r="AU55" s="79">
        <v>0</v>
      </c>
      <c r="AV55" s="79">
        <f>ROUND(SUM(AX55:AY55),2)</f>
        <v>0</v>
      </c>
      <c r="AW55" s="80">
        <f>'2022-02-07-01 - Trakční v...'!T82</f>
        <v>0</v>
      </c>
      <c r="AX55" s="79">
        <f>'2022-02-07-01 - Trakční v...'!K35</f>
        <v>0</v>
      </c>
      <c r="AY55" s="79">
        <f>'2022-02-07-01 - Trakční v...'!K36</f>
        <v>0</v>
      </c>
      <c r="AZ55" s="79">
        <f>'2022-02-07-01 - Trakční v...'!K37</f>
        <v>0</v>
      </c>
      <c r="BA55" s="79">
        <f>'2022-02-07-01 - Trakční v...'!K38</f>
        <v>0</v>
      </c>
      <c r="BB55" s="79">
        <f>'2022-02-07-01 - Trakční v...'!F35</f>
        <v>0</v>
      </c>
      <c r="BC55" s="79">
        <f>'2022-02-07-01 - Trakční v...'!F36</f>
        <v>0</v>
      </c>
      <c r="BD55" s="79">
        <f>'2022-02-07-01 - Trakční v...'!F37</f>
        <v>0</v>
      </c>
      <c r="BE55" s="79">
        <f>'2022-02-07-01 - Trakční v...'!F38</f>
        <v>0</v>
      </c>
      <c r="BF55" s="81">
        <f>'2022-02-07-01 - Trakční v...'!F39</f>
        <v>0</v>
      </c>
      <c r="BT55" s="82" t="s">
        <v>76</v>
      </c>
      <c r="BV55" s="82" t="s">
        <v>70</v>
      </c>
      <c r="BW55" s="82" t="s">
        <v>77</v>
      </c>
      <c r="BX55" s="82" t="s">
        <v>6</v>
      </c>
      <c r="CL55" s="82" t="s">
        <v>3</v>
      </c>
      <c r="CM55" s="82" t="s">
        <v>78</v>
      </c>
    </row>
    <row r="56" spans="1:91" s="7" customFormat="1" ht="24.75" customHeight="1">
      <c r="A56" s="73" t="s">
        <v>72</v>
      </c>
      <c r="B56" s="74"/>
      <c r="C56" s="75"/>
      <c r="D56" s="292" t="s">
        <v>79</v>
      </c>
      <c r="E56" s="292"/>
      <c r="F56" s="292"/>
      <c r="G56" s="292"/>
      <c r="H56" s="292"/>
      <c r="I56" s="76"/>
      <c r="J56" s="292" t="s">
        <v>80</v>
      </c>
      <c r="K56" s="292"/>
      <c r="L56" s="292"/>
      <c r="M56" s="292"/>
      <c r="N56" s="292"/>
      <c r="O56" s="292"/>
      <c r="P56" s="292"/>
      <c r="Q56" s="292"/>
      <c r="R56" s="292"/>
      <c r="S56" s="292"/>
      <c r="T56" s="292"/>
      <c r="U56" s="292"/>
      <c r="V56" s="292"/>
      <c r="W56" s="292"/>
      <c r="X56" s="292"/>
      <c r="Y56" s="292"/>
      <c r="Z56" s="292"/>
      <c r="AA56" s="292"/>
      <c r="AB56" s="292"/>
      <c r="AC56" s="292"/>
      <c r="AD56" s="292"/>
      <c r="AE56" s="292"/>
      <c r="AF56" s="292"/>
      <c r="AG56" s="290">
        <f>'2022-02-07-02 - Trakční v...'!K32</f>
        <v>0</v>
      </c>
      <c r="AH56" s="291"/>
      <c r="AI56" s="291"/>
      <c r="AJ56" s="291"/>
      <c r="AK56" s="291"/>
      <c r="AL56" s="291"/>
      <c r="AM56" s="291"/>
      <c r="AN56" s="290">
        <f>SUM(AG56,AV56)</f>
        <v>0</v>
      </c>
      <c r="AO56" s="291"/>
      <c r="AP56" s="291"/>
      <c r="AQ56" s="77" t="s">
        <v>75</v>
      </c>
      <c r="AR56" s="74"/>
      <c r="AS56" s="78">
        <f>'2022-02-07-02 - Trakční v...'!K30</f>
        <v>0</v>
      </c>
      <c r="AT56" s="79">
        <f>'2022-02-07-02 - Trakční v...'!K31</f>
        <v>0</v>
      </c>
      <c r="AU56" s="79">
        <v>0</v>
      </c>
      <c r="AV56" s="79">
        <f>ROUND(SUM(AX56:AY56),2)</f>
        <v>0</v>
      </c>
      <c r="AW56" s="80">
        <f>'2022-02-07-02 - Trakční v...'!T87</f>
        <v>0</v>
      </c>
      <c r="AX56" s="79">
        <f>'2022-02-07-02 - Trakční v...'!K35</f>
        <v>0</v>
      </c>
      <c r="AY56" s="79">
        <f>'2022-02-07-02 - Trakční v...'!K36</f>
        <v>0</v>
      </c>
      <c r="AZ56" s="79">
        <f>'2022-02-07-02 - Trakční v...'!K37</f>
        <v>0</v>
      </c>
      <c r="BA56" s="79">
        <f>'2022-02-07-02 - Trakční v...'!K38</f>
        <v>0</v>
      </c>
      <c r="BB56" s="79">
        <f>'2022-02-07-02 - Trakční v...'!F35</f>
        <v>0</v>
      </c>
      <c r="BC56" s="79">
        <f>'2022-02-07-02 - Trakční v...'!F36</f>
        <v>0</v>
      </c>
      <c r="BD56" s="79">
        <f>'2022-02-07-02 - Trakční v...'!F37</f>
        <v>0</v>
      </c>
      <c r="BE56" s="79">
        <f>'2022-02-07-02 - Trakční v...'!F38</f>
        <v>0</v>
      </c>
      <c r="BF56" s="81">
        <f>'2022-02-07-02 - Trakční v...'!F39</f>
        <v>0</v>
      </c>
      <c r="BT56" s="82" t="s">
        <v>76</v>
      </c>
      <c r="BV56" s="82" t="s">
        <v>70</v>
      </c>
      <c r="BW56" s="82" t="s">
        <v>81</v>
      </c>
      <c r="BX56" s="82" t="s">
        <v>6</v>
      </c>
      <c r="CL56" s="82" t="s">
        <v>3</v>
      </c>
      <c r="CM56" s="82" t="s">
        <v>78</v>
      </c>
    </row>
    <row r="57" spans="1:91" s="7" customFormat="1" ht="24.75" customHeight="1">
      <c r="A57" s="73" t="s">
        <v>72</v>
      </c>
      <c r="B57" s="74"/>
      <c r="C57" s="75"/>
      <c r="D57" s="292" t="s">
        <v>82</v>
      </c>
      <c r="E57" s="292"/>
      <c r="F57" s="292"/>
      <c r="G57" s="292"/>
      <c r="H57" s="292"/>
      <c r="I57" s="76"/>
      <c r="J57" s="292" t="s">
        <v>83</v>
      </c>
      <c r="K57" s="292"/>
      <c r="L57" s="292"/>
      <c r="M57" s="292"/>
      <c r="N57" s="292"/>
      <c r="O57" s="292"/>
      <c r="P57" s="292"/>
      <c r="Q57" s="292"/>
      <c r="R57" s="292"/>
      <c r="S57" s="292"/>
      <c r="T57" s="292"/>
      <c r="U57" s="292"/>
      <c r="V57" s="292"/>
      <c r="W57" s="292"/>
      <c r="X57" s="292"/>
      <c r="Y57" s="292"/>
      <c r="Z57" s="292"/>
      <c r="AA57" s="292"/>
      <c r="AB57" s="292"/>
      <c r="AC57" s="292"/>
      <c r="AD57" s="292"/>
      <c r="AE57" s="292"/>
      <c r="AF57" s="292"/>
      <c r="AG57" s="290">
        <f>'2022-02-07-03 - VON'!K32</f>
        <v>0</v>
      </c>
      <c r="AH57" s="291"/>
      <c r="AI57" s="291"/>
      <c r="AJ57" s="291"/>
      <c r="AK57" s="291"/>
      <c r="AL57" s="291"/>
      <c r="AM57" s="291"/>
      <c r="AN57" s="290">
        <f>SUM(AG57,AV57)</f>
        <v>0</v>
      </c>
      <c r="AO57" s="291"/>
      <c r="AP57" s="291"/>
      <c r="AQ57" s="77" t="s">
        <v>75</v>
      </c>
      <c r="AR57" s="74"/>
      <c r="AS57" s="83">
        <f>'2022-02-07-03 - VON'!K30</f>
        <v>0</v>
      </c>
      <c r="AT57" s="84">
        <f>'2022-02-07-03 - VON'!K31</f>
        <v>0</v>
      </c>
      <c r="AU57" s="84">
        <v>0</v>
      </c>
      <c r="AV57" s="84">
        <f>ROUND(SUM(AX57:AY57),2)</f>
        <v>0</v>
      </c>
      <c r="AW57" s="85">
        <f>'2022-02-07-03 - VON'!T82</f>
        <v>0</v>
      </c>
      <c r="AX57" s="84">
        <f>'2022-02-07-03 - VON'!K35</f>
        <v>0</v>
      </c>
      <c r="AY57" s="84">
        <f>'2022-02-07-03 - VON'!K36</f>
        <v>0</v>
      </c>
      <c r="AZ57" s="84">
        <f>'2022-02-07-03 - VON'!K37</f>
        <v>0</v>
      </c>
      <c r="BA57" s="84">
        <f>'2022-02-07-03 - VON'!K38</f>
        <v>0</v>
      </c>
      <c r="BB57" s="84">
        <f>'2022-02-07-03 - VON'!F35</f>
        <v>0</v>
      </c>
      <c r="BC57" s="84">
        <f>'2022-02-07-03 - VON'!F36</f>
        <v>0</v>
      </c>
      <c r="BD57" s="84">
        <f>'2022-02-07-03 - VON'!F37</f>
        <v>0</v>
      </c>
      <c r="BE57" s="84">
        <f>'2022-02-07-03 - VON'!F38</f>
        <v>0</v>
      </c>
      <c r="BF57" s="86">
        <f>'2022-02-07-03 - VON'!F39</f>
        <v>0</v>
      </c>
      <c r="BT57" s="82" t="s">
        <v>76</v>
      </c>
      <c r="BV57" s="82" t="s">
        <v>70</v>
      </c>
      <c r="BW57" s="82" t="s">
        <v>84</v>
      </c>
      <c r="BX57" s="82" t="s">
        <v>6</v>
      </c>
      <c r="CL57" s="82" t="s">
        <v>3</v>
      </c>
      <c r="CM57" s="82" t="s">
        <v>78</v>
      </c>
    </row>
    <row r="58" spans="1:91" s="2" customFormat="1" ht="30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1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</row>
    <row r="59" spans="1:91" s="2" customFormat="1" ht="6.95" customHeight="1">
      <c r="A59" s="30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31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</row>
  </sheetData>
  <mergeCells count="50">
    <mergeCell ref="AR2:BG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022-02-07-01 - Trakční v...'!C2" display="/"/>
    <hyperlink ref="A56" location="'2022-02-07-02 - Trakční v...'!C2" display="/"/>
    <hyperlink ref="A57" location="'2022-02-07-03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topLeftCell="A65" workbookViewId="0">
      <selection activeCell="I84" sqref="I8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95" t="s">
        <v>7</v>
      </c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T2" s="15" t="s">
        <v>77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78</v>
      </c>
    </row>
    <row r="4" spans="1:46" s="1" customFormat="1" ht="24.95" customHeight="1">
      <c r="B4" s="18"/>
      <c r="D4" s="19" t="s">
        <v>85</v>
      </c>
      <c r="M4" s="18"/>
      <c r="N4" s="87" t="s">
        <v>12</v>
      </c>
      <c r="AT4" s="15" t="s">
        <v>4</v>
      </c>
    </row>
    <row r="5" spans="1:46" s="1" customFormat="1" ht="6.95" customHeight="1">
      <c r="B5" s="18"/>
      <c r="M5" s="18"/>
    </row>
    <row r="6" spans="1:46" s="1" customFormat="1" ht="12" customHeight="1">
      <c r="B6" s="18"/>
      <c r="D6" s="25" t="s">
        <v>17</v>
      </c>
      <c r="M6" s="18"/>
    </row>
    <row r="7" spans="1:46" s="1" customFormat="1" ht="16.5" customHeight="1">
      <c r="B7" s="18"/>
      <c r="E7" s="296" t="str">
        <f>'Rekapitulace stavby'!K6</f>
        <v>Oprava TV v úseku Malšice včetně - Bechyně včetně</v>
      </c>
      <c r="F7" s="297"/>
      <c r="G7" s="297"/>
      <c r="H7" s="297"/>
      <c r="M7" s="18"/>
    </row>
    <row r="8" spans="1:46" s="2" customFormat="1" ht="12" customHeight="1">
      <c r="A8" s="30"/>
      <c r="B8" s="31"/>
      <c r="C8" s="30"/>
      <c r="D8" s="25" t="s">
        <v>86</v>
      </c>
      <c r="E8" s="30"/>
      <c r="F8" s="30"/>
      <c r="G8" s="30"/>
      <c r="H8" s="30"/>
      <c r="I8" s="30"/>
      <c r="J8" s="30"/>
      <c r="K8" s="30"/>
      <c r="L8" s="30"/>
      <c r="M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77" t="s">
        <v>87</v>
      </c>
      <c r="F9" s="298"/>
      <c r="G9" s="298"/>
      <c r="H9" s="298"/>
      <c r="I9" s="30"/>
      <c r="J9" s="30"/>
      <c r="K9" s="30"/>
      <c r="L9" s="30"/>
      <c r="M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3</v>
      </c>
      <c r="G11" s="30"/>
      <c r="H11" s="30"/>
      <c r="I11" s="25" t="s">
        <v>19</v>
      </c>
      <c r="J11" s="23" t="s">
        <v>3</v>
      </c>
      <c r="K11" s="30"/>
      <c r="L11" s="30"/>
      <c r="M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48">
        <f>'Rekapitulace stavby'!AN8</f>
        <v>0</v>
      </c>
      <c r="K12" s="30"/>
      <c r="L12" s="30"/>
      <c r="M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1" t="s">
        <v>645</v>
      </c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30"/>
      <c r="M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30"/>
      <c r="M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30"/>
      <c r="M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99" t="str">
        <f>'Rekapitulace stavby'!E14</f>
        <v>Vyplň údaj</v>
      </c>
      <c r="F18" s="261"/>
      <c r="G18" s="261"/>
      <c r="H18" s="261"/>
      <c r="I18" s="25" t="s">
        <v>25</v>
      </c>
      <c r="J18" s="26" t="str">
        <f>'Rekapitulace stavby'!AN14</f>
        <v>Vyplň údaj</v>
      </c>
      <c r="K18" s="30"/>
      <c r="L18" s="30"/>
      <c r="M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30"/>
      <c r="M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30"/>
      <c r="M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29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30"/>
      <c r="M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30"/>
      <c r="M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30</v>
      </c>
      <c r="E26" s="30"/>
      <c r="F26" s="30"/>
      <c r="G26" s="30"/>
      <c r="H26" s="30"/>
      <c r="I26" s="30"/>
      <c r="J26" s="30"/>
      <c r="K26" s="30"/>
      <c r="L26" s="30"/>
      <c r="M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66" t="s">
        <v>3</v>
      </c>
      <c r="F27" s="266"/>
      <c r="G27" s="266"/>
      <c r="H27" s="266"/>
      <c r="I27" s="89"/>
      <c r="J27" s="89"/>
      <c r="K27" s="89"/>
      <c r="L27" s="89"/>
      <c r="M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59"/>
      <c r="M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1"/>
      <c r="C30" s="30"/>
      <c r="D30" s="30"/>
      <c r="E30" s="25" t="s">
        <v>88</v>
      </c>
      <c r="F30" s="30"/>
      <c r="G30" s="30"/>
      <c r="H30" s="30"/>
      <c r="I30" s="30"/>
      <c r="J30" s="30"/>
      <c r="K30" s="92">
        <f>I61</f>
        <v>0</v>
      </c>
      <c r="L30" s="30"/>
      <c r="M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1"/>
      <c r="C31" s="30"/>
      <c r="D31" s="30"/>
      <c r="E31" s="25" t="s">
        <v>89</v>
      </c>
      <c r="F31" s="30"/>
      <c r="G31" s="30"/>
      <c r="H31" s="30"/>
      <c r="I31" s="30"/>
      <c r="J31" s="30"/>
      <c r="K31" s="92">
        <f>J61</f>
        <v>0</v>
      </c>
      <c r="L31" s="30"/>
      <c r="M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93" t="s">
        <v>32</v>
      </c>
      <c r="E32" s="30"/>
      <c r="F32" s="30"/>
      <c r="G32" s="30"/>
      <c r="H32" s="30"/>
      <c r="I32" s="30"/>
      <c r="J32" s="30"/>
      <c r="K32" s="64">
        <f>ROUND(K82, 2)</f>
        <v>0</v>
      </c>
      <c r="L32" s="30"/>
      <c r="M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59"/>
      <c r="E33" s="59"/>
      <c r="F33" s="59"/>
      <c r="G33" s="59"/>
      <c r="H33" s="59"/>
      <c r="I33" s="59"/>
      <c r="J33" s="59"/>
      <c r="K33" s="59"/>
      <c r="L33" s="59"/>
      <c r="M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34</v>
      </c>
      <c r="G34" s="30"/>
      <c r="H34" s="30"/>
      <c r="I34" s="34" t="s">
        <v>33</v>
      </c>
      <c r="J34" s="30"/>
      <c r="K34" s="34" t="s">
        <v>35</v>
      </c>
      <c r="L34" s="30"/>
      <c r="M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94" t="s">
        <v>36</v>
      </c>
      <c r="E35" s="25" t="s">
        <v>37</v>
      </c>
      <c r="F35" s="92">
        <f>ROUND((SUM(BE82:BE152)),  2)</f>
        <v>0</v>
      </c>
      <c r="G35" s="30"/>
      <c r="H35" s="30"/>
      <c r="I35" s="95">
        <v>0.21</v>
      </c>
      <c r="J35" s="30"/>
      <c r="K35" s="92">
        <f>ROUND(((SUM(BE82:BE152))*I35),  2)</f>
        <v>0</v>
      </c>
      <c r="L35" s="30"/>
      <c r="M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5" t="s">
        <v>38</v>
      </c>
      <c r="F36" s="92">
        <f>ROUND((SUM(BF82:BF152)),  2)</f>
        <v>0</v>
      </c>
      <c r="G36" s="30"/>
      <c r="H36" s="30"/>
      <c r="I36" s="95">
        <v>0.15</v>
      </c>
      <c r="J36" s="30"/>
      <c r="K36" s="92">
        <f>ROUND(((SUM(BF82:BF152))*I36),  2)</f>
        <v>0</v>
      </c>
      <c r="L36" s="30"/>
      <c r="M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39</v>
      </c>
      <c r="F37" s="92">
        <f>ROUND((SUM(BG82:BG152)),  2)</f>
        <v>0</v>
      </c>
      <c r="G37" s="30"/>
      <c r="H37" s="30"/>
      <c r="I37" s="95">
        <v>0.21</v>
      </c>
      <c r="J37" s="30"/>
      <c r="K37" s="92">
        <f>0</f>
        <v>0</v>
      </c>
      <c r="L37" s="30"/>
      <c r="M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5" t="s">
        <v>40</v>
      </c>
      <c r="F38" s="92">
        <f>ROUND((SUM(BH82:BH152)),  2)</f>
        <v>0</v>
      </c>
      <c r="G38" s="30"/>
      <c r="H38" s="30"/>
      <c r="I38" s="95">
        <v>0.15</v>
      </c>
      <c r="J38" s="30"/>
      <c r="K38" s="92">
        <f>0</f>
        <v>0</v>
      </c>
      <c r="L38" s="30"/>
      <c r="M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5" t="s">
        <v>41</v>
      </c>
      <c r="F39" s="92">
        <f>ROUND((SUM(BI82:BI152)),  2)</f>
        <v>0</v>
      </c>
      <c r="G39" s="30"/>
      <c r="H39" s="30"/>
      <c r="I39" s="95">
        <v>0</v>
      </c>
      <c r="J39" s="30"/>
      <c r="K39" s="92">
        <f>0</f>
        <v>0</v>
      </c>
      <c r="L39" s="30"/>
      <c r="M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96"/>
      <c r="D41" s="97" t="s">
        <v>42</v>
      </c>
      <c r="E41" s="53"/>
      <c r="F41" s="53"/>
      <c r="G41" s="98" t="s">
        <v>43</v>
      </c>
      <c r="H41" s="99" t="s">
        <v>44</v>
      </c>
      <c r="I41" s="53"/>
      <c r="J41" s="53"/>
      <c r="K41" s="100">
        <f>SUM(K32:K39)</f>
        <v>0</v>
      </c>
      <c r="L41" s="101"/>
      <c r="M41" s="88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88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6" spans="1:31" s="2" customFormat="1" ht="6.95" customHeight="1">
      <c r="A46" s="30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customHeight="1">
      <c r="A47" s="30"/>
      <c r="B47" s="31"/>
      <c r="C47" s="19" t="s">
        <v>90</v>
      </c>
      <c r="D47" s="30"/>
      <c r="E47" s="30"/>
      <c r="F47" s="30"/>
      <c r="G47" s="30"/>
      <c r="H47" s="30"/>
      <c r="I47" s="30"/>
      <c r="J47" s="30"/>
      <c r="K47" s="30"/>
      <c r="L47" s="30"/>
      <c r="M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5" t="s">
        <v>17</v>
      </c>
      <c r="D49" s="30"/>
      <c r="E49" s="30"/>
      <c r="F49" s="30"/>
      <c r="G49" s="30"/>
      <c r="H49" s="30"/>
      <c r="I49" s="30"/>
      <c r="J49" s="30"/>
      <c r="K49" s="30"/>
      <c r="L49" s="30"/>
      <c r="M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96" t="str">
        <f>E7</f>
        <v>Oprava TV v úseku Malšice včetně - Bechyně včetně</v>
      </c>
      <c r="F50" s="297"/>
      <c r="G50" s="297"/>
      <c r="H50" s="297"/>
      <c r="I50" s="30"/>
      <c r="J50" s="30"/>
      <c r="K50" s="30"/>
      <c r="L50" s="30"/>
      <c r="M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12" customHeight="1">
      <c r="A51" s="30"/>
      <c r="B51" s="31"/>
      <c r="C51" s="25" t="s">
        <v>86</v>
      </c>
      <c r="D51" s="30"/>
      <c r="E51" s="30"/>
      <c r="F51" s="30"/>
      <c r="G51" s="30"/>
      <c r="H51" s="30"/>
      <c r="I51" s="30"/>
      <c r="J51" s="30"/>
      <c r="K51" s="30"/>
      <c r="L51" s="30"/>
      <c r="M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6.5" customHeight="1">
      <c r="A52" s="30"/>
      <c r="B52" s="31"/>
      <c r="C52" s="30"/>
      <c r="D52" s="30"/>
      <c r="E52" s="277" t="str">
        <f>E9</f>
        <v>2022-02-07-01 - Trakční vedení (UOŽI)</v>
      </c>
      <c r="F52" s="298"/>
      <c r="G52" s="298"/>
      <c r="H52" s="298"/>
      <c r="I52" s="30"/>
      <c r="J52" s="30"/>
      <c r="K52" s="30"/>
      <c r="L52" s="30"/>
      <c r="M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2" customHeight="1">
      <c r="A54" s="30"/>
      <c r="B54" s="31"/>
      <c r="C54" s="25" t="s">
        <v>20</v>
      </c>
      <c r="D54" s="30"/>
      <c r="E54" s="30"/>
      <c r="F54" s="23" t="str">
        <f>F12</f>
        <v xml:space="preserve"> </v>
      </c>
      <c r="G54" s="30"/>
      <c r="H54" s="30"/>
      <c r="I54" s="25" t="s">
        <v>22</v>
      </c>
      <c r="J54" s="48">
        <f>IF(J12="","",J12)</f>
        <v>0</v>
      </c>
      <c r="K54" s="30"/>
      <c r="L54" s="30"/>
      <c r="M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customHeight="1">
      <c r="A55" s="30"/>
      <c r="B55" s="31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5.2" customHeight="1">
      <c r="A56" s="30"/>
      <c r="B56" s="31"/>
      <c r="C56" s="25" t="s">
        <v>23</v>
      </c>
      <c r="D56" s="30"/>
      <c r="E56" s="30"/>
      <c r="F56" s="23" t="str">
        <f>E15</f>
        <v xml:space="preserve"> </v>
      </c>
      <c r="G56" s="30"/>
      <c r="H56" s="30"/>
      <c r="I56" s="25" t="s">
        <v>28</v>
      </c>
      <c r="J56" s="28" t="str">
        <f>E21</f>
        <v xml:space="preserve"> </v>
      </c>
      <c r="K56" s="30"/>
      <c r="L56" s="30"/>
      <c r="M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15.2" customHeight="1">
      <c r="A57" s="30"/>
      <c r="B57" s="31"/>
      <c r="C57" s="25" t="s">
        <v>26</v>
      </c>
      <c r="D57" s="30"/>
      <c r="E57" s="30"/>
      <c r="F57" s="23" t="str">
        <f>IF(E18="","",E18)</f>
        <v>Vyplň údaj</v>
      </c>
      <c r="G57" s="30"/>
      <c r="H57" s="30"/>
      <c r="I57" s="25" t="s">
        <v>29</v>
      </c>
      <c r="J57" s="28" t="str">
        <f>E24</f>
        <v xml:space="preserve"> </v>
      </c>
      <c r="K57" s="30"/>
      <c r="L57" s="30"/>
      <c r="M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9.25" customHeight="1">
      <c r="A59" s="30"/>
      <c r="B59" s="31"/>
      <c r="C59" s="102" t="s">
        <v>91</v>
      </c>
      <c r="D59" s="96"/>
      <c r="E59" s="96"/>
      <c r="F59" s="96"/>
      <c r="G59" s="96"/>
      <c r="H59" s="96"/>
      <c r="I59" s="103" t="s">
        <v>92</v>
      </c>
      <c r="J59" s="103" t="s">
        <v>93</v>
      </c>
      <c r="K59" s="103" t="s">
        <v>94</v>
      </c>
      <c r="L59" s="96"/>
      <c r="M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customHeight="1">
      <c r="A60" s="30"/>
      <c r="B60" s="31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88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2.9" customHeight="1">
      <c r="A61" s="30"/>
      <c r="B61" s="31"/>
      <c r="C61" s="104" t="s">
        <v>66</v>
      </c>
      <c r="D61" s="30"/>
      <c r="E61" s="30"/>
      <c r="F61" s="30"/>
      <c r="G61" s="30"/>
      <c r="H61" s="30"/>
      <c r="I61" s="64">
        <f>Q82</f>
        <v>0</v>
      </c>
      <c r="J61" s="64">
        <f>R82</f>
        <v>0</v>
      </c>
      <c r="K61" s="64">
        <f>K82</f>
        <v>0</v>
      </c>
      <c r="L61" s="30"/>
      <c r="M61" s="88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U61" s="15" t="s">
        <v>95</v>
      </c>
    </row>
    <row r="62" spans="1:47" s="9" customFormat="1" ht="24.95" customHeight="1">
      <c r="B62" s="105"/>
      <c r="D62" s="106" t="s">
        <v>96</v>
      </c>
      <c r="E62" s="107"/>
      <c r="F62" s="107"/>
      <c r="G62" s="107"/>
      <c r="H62" s="107"/>
      <c r="I62" s="108">
        <f>Q83</f>
        <v>0</v>
      </c>
      <c r="J62" s="108">
        <f>R83</f>
        <v>0</v>
      </c>
      <c r="K62" s="108">
        <f>K83</f>
        <v>0</v>
      </c>
      <c r="M62" s="105"/>
    </row>
    <row r="63" spans="1:47" s="2" customFormat="1" ht="21.75" customHeight="1">
      <c r="A63" s="30"/>
      <c r="B63" s="31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8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4" spans="1:47" s="2" customFormat="1" ht="6.95" customHeight="1">
      <c r="A64" s="30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88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8" spans="1:31" s="2" customFormat="1" ht="6.95" customHeight="1">
      <c r="A68" s="30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24.95" customHeight="1">
      <c r="A69" s="30"/>
      <c r="B69" s="31"/>
      <c r="C69" s="19" t="s">
        <v>97</v>
      </c>
      <c r="D69" s="30"/>
      <c r="E69" s="30"/>
      <c r="F69" s="30"/>
      <c r="G69" s="30"/>
      <c r="H69" s="30"/>
      <c r="I69" s="30"/>
      <c r="J69" s="30"/>
      <c r="K69" s="30"/>
      <c r="L69" s="30"/>
      <c r="M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6.95" customHeight="1">
      <c r="A70" s="30"/>
      <c r="B70" s="31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2" customHeight="1">
      <c r="A71" s="30"/>
      <c r="B71" s="31"/>
      <c r="C71" s="25" t="s">
        <v>17</v>
      </c>
      <c r="D71" s="30"/>
      <c r="E71" s="30"/>
      <c r="F71" s="30"/>
      <c r="G71" s="30"/>
      <c r="H71" s="30"/>
      <c r="I71" s="30"/>
      <c r="J71" s="30"/>
      <c r="K71" s="30"/>
      <c r="L71" s="30"/>
      <c r="M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6.5" customHeight="1">
      <c r="A72" s="30"/>
      <c r="B72" s="31"/>
      <c r="C72" s="30"/>
      <c r="D72" s="30"/>
      <c r="E72" s="296" t="str">
        <f>E7</f>
        <v>Oprava TV v úseku Malšice včetně - Bechyně včetně</v>
      </c>
      <c r="F72" s="297"/>
      <c r="G72" s="297"/>
      <c r="H72" s="297"/>
      <c r="I72" s="30"/>
      <c r="J72" s="30"/>
      <c r="K72" s="30"/>
      <c r="L72" s="30"/>
      <c r="M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2" customHeight="1">
      <c r="A73" s="30"/>
      <c r="B73" s="31"/>
      <c r="C73" s="25" t="s">
        <v>86</v>
      </c>
      <c r="D73" s="30"/>
      <c r="E73" s="30"/>
      <c r="F73" s="30"/>
      <c r="G73" s="30"/>
      <c r="H73" s="30"/>
      <c r="I73" s="30"/>
      <c r="J73" s="30"/>
      <c r="K73" s="30"/>
      <c r="L73" s="30"/>
      <c r="M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16.5" customHeight="1">
      <c r="A74" s="30"/>
      <c r="B74" s="31"/>
      <c r="C74" s="30"/>
      <c r="D74" s="30"/>
      <c r="E74" s="277" t="str">
        <f>E9</f>
        <v>2022-02-07-01 - Trakční vedení (UOŽI)</v>
      </c>
      <c r="F74" s="298"/>
      <c r="G74" s="298"/>
      <c r="H74" s="298"/>
      <c r="I74" s="30"/>
      <c r="J74" s="30"/>
      <c r="K74" s="30"/>
      <c r="L74" s="30"/>
      <c r="M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6.95" customHeight="1">
      <c r="A75" s="30"/>
      <c r="B75" s="31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20</v>
      </c>
      <c r="D76" s="30"/>
      <c r="E76" s="30"/>
      <c r="F76" s="23" t="str">
        <f>F12</f>
        <v xml:space="preserve"> </v>
      </c>
      <c r="G76" s="30"/>
      <c r="H76" s="30"/>
      <c r="I76" s="25" t="s">
        <v>22</v>
      </c>
      <c r="J76" s="48">
        <f>IF(J12="","",J12)</f>
        <v>0</v>
      </c>
      <c r="K76" s="30"/>
      <c r="L76" s="30"/>
      <c r="M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6.95" customHeight="1">
      <c r="A77" s="30"/>
      <c r="B77" s="31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>
      <c r="A78" s="30"/>
      <c r="B78" s="31"/>
      <c r="C78" s="25" t="s">
        <v>23</v>
      </c>
      <c r="D78" s="30"/>
      <c r="E78" s="30"/>
      <c r="F78" s="23" t="str">
        <f>E15</f>
        <v xml:space="preserve"> </v>
      </c>
      <c r="G78" s="30"/>
      <c r="H78" s="30"/>
      <c r="I78" s="25" t="s">
        <v>28</v>
      </c>
      <c r="J78" s="28" t="str">
        <f>E21</f>
        <v xml:space="preserve"> </v>
      </c>
      <c r="K78" s="30"/>
      <c r="L78" s="30"/>
      <c r="M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5.2" customHeight="1">
      <c r="A79" s="30"/>
      <c r="B79" s="31"/>
      <c r="C79" s="25" t="s">
        <v>26</v>
      </c>
      <c r="D79" s="30"/>
      <c r="E79" s="30"/>
      <c r="F79" s="23" t="str">
        <f>IF(E18="","",E18)</f>
        <v>Vyplň údaj</v>
      </c>
      <c r="G79" s="30"/>
      <c r="H79" s="30"/>
      <c r="I79" s="25" t="s">
        <v>29</v>
      </c>
      <c r="J79" s="28" t="str">
        <f>E24</f>
        <v xml:space="preserve"> </v>
      </c>
      <c r="K79" s="30"/>
      <c r="L79" s="30"/>
      <c r="M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0.35" customHeight="1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8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10" customFormat="1" ht="29.25" customHeight="1">
      <c r="A81" s="109"/>
      <c r="B81" s="110"/>
      <c r="C81" s="111" t="s">
        <v>98</v>
      </c>
      <c r="D81" s="112" t="s">
        <v>51</v>
      </c>
      <c r="E81" s="112" t="s">
        <v>47</v>
      </c>
      <c r="F81" s="112" t="s">
        <v>48</v>
      </c>
      <c r="G81" s="112" t="s">
        <v>99</v>
      </c>
      <c r="H81" s="112" t="s">
        <v>100</v>
      </c>
      <c r="I81" s="112" t="s">
        <v>101</v>
      </c>
      <c r="J81" s="112" t="s">
        <v>102</v>
      </c>
      <c r="K81" s="113" t="s">
        <v>94</v>
      </c>
      <c r="L81" s="114" t="s">
        <v>103</v>
      </c>
      <c r="M81" s="115"/>
      <c r="N81" s="55" t="s">
        <v>3</v>
      </c>
      <c r="O81" s="56" t="s">
        <v>36</v>
      </c>
      <c r="P81" s="56" t="s">
        <v>104</v>
      </c>
      <c r="Q81" s="56" t="s">
        <v>105</v>
      </c>
      <c r="R81" s="56" t="s">
        <v>106</v>
      </c>
      <c r="S81" s="56" t="s">
        <v>107</v>
      </c>
      <c r="T81" s="56" t="s">
        <v>108</v>
      </c>
      <c r="U81" s="56" t="s">
        <v>109</v>
      </c>
      <c r="V81" s="56" t="s">
        <v>110</v>
      </c>
      <c r="W81" s="56" t="s">
        <v>111</v>
      </c>
      <c r="X81" s="57" t="s">
        <v>112</v>
      </c>
      <c r="Y81" s="109"/>
      <c r="Z81" s="109"/>
      <c r="AA81" s="109"/>
      <c r="AB81" s="109"/>
      <c r="AC81" s="109"/>
      <c r="AD81" s="109"/>
      <c r="AE81" s="109"/>
    </row>
    <row r="82" spans="1:65" s="2" customFormat="1" ht="22.9" customHeight="1">
      <c r="A82" s="30"/>
      <c r="B82" s="31"/>
      <c r="C82" s="62" t="s">
        <v>113</v>
      </c>
      <c r="D82" s="30"/>
      <c r="E82" s="30"/>
      <c r="F82" s="30"/>
      <c r="G82" s="30"/>
      <c r="H82" s="30"/>
      <c r="I82" s="30"/>
      <c r="J82" s="30"/>
      <c r="K82" s="116">
        <f>BK82</f>
        <v>0</v>
      </c>
      <c r="L82" s="30"/>
      <c r="M82" s="31"/>
      <c r="N82" s="58"/>
      <c r="O82" s="49"/>
      <c r="P82" s="59"/>
      <c r="Q82" s="117">
        <f>Q83</f>
        <v>0</v>
      </c>
      <c r="R82" s="117">
        <f>R83</f>
        <v>0</v>
      </c>
      <c r="S82" s="59"/>
      <c r="T82" s="118">
        <f>T83</f>
        <v>0</v>
      </c>
      <c r="U82" s="59"/>
      <c r="V82" s="118">
        <f>V83</f>
        <v>0</v>
      </c>
      <c r="W82" s="59"/>
      <c r="X82" s="119">
        <f>X83</f>
        <v>0</v>
      </c>
      <c r="Y82" s="30"/>
      <c r="Z82" s="30"/>
      <c r="AA82" s="30"/>
      <c r="AB82" s="30"/>
      <c r="AC82" s="30"/>
      <c r="AD82" s="30"/>
      <c r="AE82" s="30"/>
      <c r="AT82" s="15" t="s">
        <v>67</v>
      </c>
      <c r="AU82" s="15" t="s">
        <v>95</v>
      </c>
      <c r="BK82" s="120">
        <f>BK83</f>
        <v>0</v>
      </c>
    </row>
    <row r="83" spans="1:65" s="11" customFormat="1" ht="25.9" customHeight="1">
      <c r="B83" s="121"/>
      <c r="D83" s="122" t="s">
        <v>67</v>
      </c>
      <c r="E83" s="123" t="s">
        <v>114</v>
      </c>
      <c r="F83" s="123" t="s">
        <v>115</v>
      </c>
      <c r="I83" s="124"/>
      <c r="J83" s="124"/>
      <c r="K83" s="125">
        <f>BK83</f>
        <v>0</v>
      </c>
      <c r="M83" s="121"/>
      <c r="N83" s="126"/>
      <c r="O83" s="127"/>
      <c r="P83" s="127"/>
      <c r="Q83" s="128">
        <f>SUM(Q84:Q152)</f>
        <v>0</v>
      </c>
      <c r="R83" s="128">
        <f>SUM(R84:R152)</f>
        <v>0</v>
      </c>
      <c r="S83" s="127"/>
      <c r="T83" s="129">
        <f>SUM(T84:T152)</f>
        <v>0</v>
      </c>
      <c r="U83" s="127"/>
      <c r="V83" s="129">
        <f>SUM(V84:V152)</f>
        <v>0</v>
      </c>
      <c r="W83" s="127"/>
      <c r="X83" s="130">
        <f>SUM(X84:X152)</f>
        <v>0</v>
      </c>
      <c r="AR83" s="122" t="s">
        <v>116</v>
      </c>
      <c r="AT83" s="131" t="s">
        <v>67</v>
      </c>
      <c r="AU83" s="131" t="s">
        <v>68</v>
      </c>
      <c r="AY83" s="122" t="s">
        <v>117</v>
      </c>
      <c r="BK83" s="132">
        <f>SUM(BK84:BK152)</f>
        <v>0</v>
      </c>
    </row>
    <row r="84" spans="1:65" s="2" customFormat="1" ht="37.9" customHeight="1">
      <c r="A84" s="30"/>
      <c r="B84" s="133"/>
      <c r="C84" s="134" t="s">
        <v>118</v>
      </c>
      <c r="D84" s="134" t="s">
        <v>119</v>
      </c>
      <c r="E84" s="135" t="s">
        <v>120</v>
      </c>
      <c r="F84" s="136" t="s">
        <v>121</v>
      </c>
      <c r="G84" s="137" t="s">
        <v>122</v>
      </c>
      <c r="H84" s="138">
        <v>3</v>
      </c>
      <c r="I84" s="308"/>
      <c r="J84" s="308"/>
      <c r="K84" s="139">
        <f t="shared" ref="K84:K115" si="0">ROUND(P84*H84,2)</f>
        <v>0</v>
      </c>
      <c r="L84" s="140"/>
      <c r="M84" s="31"/>
      <c r="N84" s="141" t="s">
        <v>3</v>
      </c>
      <c r="O84" s="142" t="s">
        <v>37</v>
      </c>
      <c r="P84" s="143">
        <f t="shared" ref="P84:P115" si="1">I84+J84</f>
        <v>0</v>
      </c>
      <c r="Q84" s="143">
        <f t="shared" ref="Q84:Q115" si="2">ROUND(I84*H84,2)</f>
        <v>0</v>
      </c>
      <c r="R84" s="143">
        <f t="shared" ref="R84:R115" si="3">ROUND(J84*H84,2)</f>
        <v>0</v>
      </c>
      <c r="S84" s="51"/>
      <c r="T84" s="144">
        <f t="shared" ref="T84:T115" si="4">S84*H84</f>
        <v>0</v>
      </c>
      <c r="U84" s="144">
        <v>0</v>
      </c>
      <c r="V84" s="144">
        <f t="shared" ref="V84:V115" si="5">U84*H84</f>
        <v>0</v>
      </c>
      <c r="W84" s="144">
        <v>0</v>
      </c>
      <c r="X84" s="145">
        <f t="shared" ref="X84:X115" si="6">W84*H84</f>
        <v>0</v>
      </c>
      <c r="Y84" s="30"/>
      <c r="Z84" s="30"/>
      <c r="AA84" s="30"/>
      <c r="AB84" s="30"/>
      <c r="AC84" s="30"/>
      <c r="AD84" s="30"/>
      <c r="AE84" s="30"/>
      <c r="AR84" s="146" t="s">
        <v>123</v>
      </c>
      <c r="AT84" s="146" t="s">
        <v>119</v>
      </c>
      <c r="AU84" s="146" t="s">
        <v>76</v>
      </c>
      <c r="AY84" s="15" t="s">
        <v>117</v>
      </c>
      <c r="BE84" s="147">
        <f t="shared" ref="BE84:BE115" si="7">IF(O84="základní",K84,0)</f>
        <v>0</v>
      </c>
      <c r="BF84" s="147">
        <f t="shared" ref="BF84:BF115" si="8">IF(O84="snížená",K84,0)</f>
        <v>0</v>
      </c>
      <c r="BG84" s="147">
        <f t="shared" ref="BG84:BG115" si="9">IF(O84="zákl. přenesená",K84,0)</f>
        <v>0</v>
      </c>
      <c r="BH84" s="147">
        <f t="shared" ref="BH84:BH115" si="10">IF(O84="sníž. přenesená",K84,0)</f>
        <v>0</v>
      </c>
      <c r="BI84" s="147">
        <f t="shared" ref="BI84:BI115" si="11">IF(O84="nulová",K84,0)</f>
        <v>0</v>
      </c>
      <c r="BJ84" s="15" t="s">
        <v>76</v>
      </c>
      <c r="BK84" s="147">
        <f t="shared" ref="BK84:BK115" si="12">ROUND(P84*H84,2)</f>
        <v>0</v>
      </c>
      <c r="BL84" s="15" t="s">
        <v>123</v>
      </c>
      <c r="BM84" s="146" t="s">
        <v>124</v>
      </c>
    </row>
    <row r="85" spans="1:65" s="2" customFormat="1" ht="16.5" customHeight="1">
      <c r="A85" s="30"/>
      <c r="B85" s="133"/>
      <c r="C85" s="148" t="s">
        <v>125</v>
      </c>
      <c r="D85" s="148" t="s">
        <v>126</v>
      </c>
      <c r="E85" s="149" t="s">
        <v>127</v>
      </c>
      <c r="F85" s="150" t="s">
        <v>128</v>
      </c>
      <c r="G85" s="151" t="s">
        <v>122</v>
      </c>
      <c r="H85" s="152">
        <v>3</v>
      </c>
      <c r="I85" s="309"/>
      <c r="J85" s="310"/>
      <c r="K85" s="154">
        <f t="shared" si="0"/>
        <v>0</v>
      </c>
      <c r="L85" s="153"/>
      <c r="M85" s="155"/>
      <c r="N85" s="156" t="s">
        <v>3</v>
      </c>
      <c r="O85" s="142" t="s">
        <v>37</v>
      </c>
      <c r="P85" s="143">
        <f t="shared" si="1"/>
        <v>0</v>
      </c>
      <c r="Q85" s="143">
        <f t="shared" si="2"/>
        <v>0</v>
      </c>
      <c r="R85" s="143">
        <f t="shared" si="3"/>
        <v>0</v>
      </c>
      <c r="S85" s="51"/>
      <c r="T85" s="144">
        <f t="shared" si="4"/>
        <v>0</v>
      </c>
      <c r="U85" s="144">
        <v>0</v>
      </c>
      <c r="V85" s="144">
        <f t="shared" si="5"/>
        <v>0</v>
      </c>
      <c r="W85" s="144">
        <v>0</v>
      </c>
      <c r="X85" s="145">
        <f t="shared" si="6"/>
        <v>0</v>
      </c>
      <c r="Y85" s="30"/>
      <c r="Z85" s="30"/>
      <c r="AA85" s="30"/>
      <c r="AB85" s="30"/>
      <c r="AC85" s="30"/>
      <c r="AD85" s="30"/>
      <c r="AE85" s="30"/>
      <c r="AR85" s="146" t="s">
        <v>123</v>
      </c>
      <c r="AT85" s="146" t="s">
        <v>126</v>
      </c>
      <c r="AU85" s="146" t="s">
        <v>76</v>
      </c>
      <c r="AY85" s="15" t="s">
        <v>117</v>
      </c>
      <c r="BE85" s="147">
        <f t="shared" si="7"/>
        <v>0</v>
      </c>
      <c r="BF85" s="147">
        <f t="shared" si="8"/>
        <v>0</v>
      </c>
      <c r="BG85" s="147">
        <f t="shared" si="9"/>
        <v>0</v>
      </c>
      <c r="BH85" s="147">
        <f t="shared" si="10"/>
        <v>0</v>
      </c>
      <c r="BI85" s="147">
        <f t="shared" si="11"/>
        <v>0</v>
      </c>
      <c r="BJ85" s="15" t="s">
        <v>76</v>
      </c>
      <c r="BK85" s="147">
        <f t="shared" si="12"/>
        <v>0</v>
      </c>
      <c r="BL85" s="15" t="s">
        <v>123</v>
      </c>
      <c r="BM85" s="146" t="s">
        <v>129</v>
      </c>
    </row>
    <row r="86" spans="1:65" s="2" customFormat="1" ht="49.15" customHeight="1">
      <c r="A86" s="30"/>
      <c r="B86" s="133"/>
      <c r="C86" s="134" t="s">
        <v>130</v>
      </c>
      <c r="D86" s="134" t="s">
        <v>119</v>
      </c>
      <c r="E86" s="135" t="s">
        <v>131</v>
      </c>
      <c r="F86" s="136" t="s">
        <v>132</v>
      </c>
      <c r="G86" s="137" t="s">
        <v>133</v>
      </c>
      <c r="H86" s="138">
        <v>10.5</v>
      </c>
      <c r="I86" s="308"/>
      <c r="J86" s="308"/>
      <c r="K86" s="139">
        <f t="shared" si="0"/>
        <v>0</v>
      </c>
      <c r="L86" s="140"/>
      <c r="M86" s="31"/>
      <c r="N86" s="141" t="s">
        <v>3</v>
      </c>
      <c r="O86" s="142" t="s">
        <v>37</v>
      </c>
      <c r="P86" s="143">
        <f t="shared" si="1"/>
        <v>0</v>
      </c>
      <c r="Q86" s="143">
        <f t="shared" si="2"/>
        <v>0</v>
      </c>
      <c r="R86" s="143">
        <f t="shared" si="3"/>
        <v>0</v>
      </c>
      <c r="S86" s="51"/>
      <c r="T86" s="144">
        <f t="shared" si="4"/>
        <v>0</v>
      </c>
      <c r="U86" s="144">
        <v>0</v>
      </c>
      <c r="V86" s="144">
        <f t="shared" si="5"/>
        <v>0</v>
      </c>
      <c r="W86" s="144">
        <v>0</v>
      </c>
      <c r="X86" s="145">
        <f t="shared" si="6"/>
        <v>0</v>
      </c>
      <c r="Y86" s="30"/>
      <c r="Z86" s="30"/>
      <c r="AA86" s="30"/>
      <c r="AB86" s="30"/>
      <c r="AC86" s="30"/>
      <c r="AD86" s="30"/>
      <c r="AE86" s="30"/>
      <c r="AR86" s="146" t="s">
        <v>123</v>
      </c>
      <c r="AT86" s="146" t="s">
        <v>119</v>
      </c>
      <c r="AU86" s="146" t="s">
        <v>76</v>
      </c>
      <c r="AY86" s="15" t="s">
        <v>117</v>
      </c>
      <c r="BE86" s="147">
        <f t="shared" si="7"/>
        <v>0</v>
      </c>
      <c r="BF86" s="147">
        <f t="shared" si="8"/>
        <v>0</v>
      </c>
      <c r="BG86" s="147">
        <f t="shared" si="9"/>
        <v>0</v>
      </c>
      <c r="BH86" s="147">
        <f t="shared" si="10"/>
        <v>0</v>
      </c>
      <c r="BI86" s="147">
        <f t="shared" si="11"/>
        <v>0</v>
      </c>
      <c r="BJ86" s="15" t="s">
        <v>76</v>
      </c>
      <c r="BK86" s="147">
        <f t="shared" si="12"/>
        <v>0</v>
      </c>
      <c r="BL86" s="15" t="s">
        <v>123</v>
      </c>
      <c r="BM86" s="146" t="s">
        <v>134</v>
      </c>
    </row>
    <row r="87" spans="1:65" s="2" customFormat="1" ht="16.5" customHeight="1">
      <c r="A87" s="30"/>
      <c r="B87" s="133"/>
      <c r="C87" s="148" t="s">
        <v>135</v>
      </c>
      <c r="D87" s="148" t="s">
        <v>126</v>
      </c>
      <c r="E87" s="149" t="s">
        <v>136</v>
      </c>
      <c r="F87" s="150" t="s">
        <v>137</v>
      </c>
      <c r="G87" s="151" t="s">
        <v>133</v>
      </c>
      <c r="H87" s="152">
        <v>10.5</v>
      </c>
      <c r="I87" s="309"/>
      <c r="J87" s="310"/>
      <c r="K87" s="154">
        <f t="shared" si="0"/>
        <v>0</v>
      </c>
      <c r="L87" s="153"/>
      <c r="M87" s="155"/>
      <c r="N87" s="156" t="s">
        <v>3</v>
      </c>
      <c r="O87" s="142" t="s">
        <v>37</v>
      </c>
      <c r="P87" s="143">
        <f t="shared" si="1"/>
        <v>0</v>
      </c>
      <c r="Q87" s="143">
        <f t="shared" si="2"/>
        <v>0</v>
      </c>
      <c r="R87" s="143">
        <f t="shared" si="3"/>
        <v>0</v>
      </c>
      <c r="S87" s="51"/>
      <c r="T87" s="144">
        <f t="shared" si="4"/>
        <v>0</v>
      </c>
      <c r="U87" s="144">
        <v>0</v>
      </c>
      <c r="V87" s="144">
        <f t="shared" si="5"/>
        <v>0</v>
      </c>
      <c r="W87" s="144">
        <v>0</v>
      </c>
      <c r="X87" s="145">
        <f t="shared" si="6"/>
        <v>0</v>
      </c>
      <c r="Y87" s="30"/>
      <c r="Z87" s="30"/>
      <c r="AA87" s="30"/>
      <c r="AB87" s="30"/>
      <c r="AC87" s="30"/>
      <c r="AD87" s="30"/>
      <c r="AE87" s="30"/>
      <c r="AR87" s="146" t="s">
        <v>123</v>
      </c>
      <c r="AT87" s="146" t="s">
        <v>126</v>
      </c>
      <c r="AU87" s="146" t="s">
        <v>76</v>
      </c>
      <c r="AY87" s="15" t="s">
        <v>117</v>
      </c>
      <c r="BE87" s="147">
        <f t="shared" si="7"/>
        <v>0</v>
      </c>
      <c r="BF87" s="147">
        <f t="shared" si="8"/>
        <v>0</v>
      </c>
      <c r="BG87" s="147">
        <f t="shared" si="9"/>
        <v>0</v>
      </c>
      <c r="BH87" s="147">
        <f t="shared" si="10"/>
        <v>0</v>
      </c>
      <c r="BI87" s="147">
        <f t="shared" si="11"/>
        <v>0</v>
      </c>
      <c r="BJ87" s="15" t="s">
        <v>76</v>
      </c>
      <c r="BK87" s="147">
        <f t="shared" si="12"/>
        <v>0</v>
      </c>
      <c r="BL87" s="15" t="s">
        <v>123</v>
      </c>
      <c r="BM87" s="146" t="s">
        <v>138</v>
      </c>
    </row>
    <row r="88" spans="1:65" s="2" customFormat="1" ht="16.5" customHeight="1">
      <c r="A88" s="30"/>
      <c r="B88" s="133"/>
      <c r="C88" s="148" t="s">
        <v>139</v>
      </c>
      <c r="D88" s="148" t="s">
        <v>126</v>
      </c>
      <c r="E88" s="149" t="s">
        <v>140</v>
      </c>
      <c r="F88" s="150" t="s">
        <v>141</v>
      </c>
      <c r="G88" s="151" t="s">
        <v>122</v>
      </c>
      <c r="H88" s="152">
        <v>1</v>
      </c>
      <c r="I88" s="309"/>
      <c r="J88" s="310"/>
      <c r="K88" s="154">
        <f t="shared" si="0"/>
        <v>0</v>
      </c>
      <c r="L88" s="153"/>
      <c r="M88" s="155"/>
      <c r="N88" s="156" t="s">
        <v>3</v>
      </c>
      <c r="O88" s="142" t="s">
        <v>37</v>
      </c>
      <c r="P88" s="143">
        <f t="shared" si="1"/>
        <v>0</v>
      </c>
      <c r="Q88" s="143">
        <f t="shared" si="2"/>
        <v>0</v>
      </c>
      <c r="R88" s="143">
        <f t="shared" si="3"/>
        <v>0</v>
      </c>
      <c r="S88" s="51"/>
      <c r="T88" s="144">
        <f t="shared" si="4"/>
        <v>0</v>
      </c>
      <c r="U88" s="144">
        <v>0</v>
      </c>
      <c r="V88" s="144">
        <f t="shared" si="5"/>
        <v>0</v>
      </c>
      <c r="W88" s="144">
        <v>0</v>
      </c>
      <c r="X88" s="145">
        <f t="shared" si="6"/>
        <v>0</v>
      </c>
      <c r="Y88" s="30"/>
      <c r="Z88" s="30"/>
      <c r="AA88" s="30"/>
      <c r="AB88" s="30"/>
      <c r="AC88" s="30"/>
      <c r="AD88" s="30"/>
      <c r="AE88" s="30"/>
      <c r="AR88" s="146" t="s">
        <v>123</v>
      </c>
      <c r="AT88" s="146" t="s">
        <v>126</v>
      </c>
      <c r="AU88" s="146" t="s">
        <v>76</v>
      </c>
      <c r="AY88" s="15" t="s">
        <v>117</v>
      </c>
      <c r="BE88" s="147">
        <f t="shared" si="7"/>
        <v>0</v>
      </c>
      <c r="BF88" s="147">
        <f t="shared" si="8"/>
        <v>0</v>
      </c>
      <c r="BG88" s="147">
        <f t="shared" si="9"/>
        <v>0</v>
      </c>
      <c r="BH88" s="147">
        <f t="shared" si="10"/>
        <v>0</v>
      </c>
      <c r="BI88" s="147">
        <f t="shared" si="11"/>
        <v>0</v>
      </c>
      <c r="BJ88" s="15" t="s">
        <v>76</v>
      </c>
      <c r="BK88" s="147">
        <f t="shared" si="12"/>
        <v>0</v>
      </c>
      <c r="BL88" s="15" t="s">
        <v>123</v>
      </c>
      <c r="BM88" s="146" t="s">
        <v>142</v>
      </c>
    </row>
    <row r="89" spans="1:65" s="2" customFormat="1" ht="16.5" customHeight="1">
      <c r="A89" s="30"/>
      <c r="B89" s="133"/>
      <c r="C89" s="148" t="s">
        <v>143</v>
      </c>
      <c r="D89" s="148" t="s">
        <v>126</v>
      </c>
      <c r="E89" s="149" t="s">
        <v>144</v>
      </c>
      <c r="F89" s="150" t="s">
        <v>145</v>
      </c>
      <c r="G89" s="151" t="s">
        <v>122</v>
      </c>
      <c r="H89" s="152">
        <v>3</v>
      </c>
      <c r="I89" s="309"/>
      <c r="J89" s="310"/>
      <c r="K89" s="154">
        <f t="shared" si="0"/>
        <v>0</v>
      </c>
      <c r="L89" s="153"/>
      <c r="M89" s="155"/>
      <c r="N89" s="156" t="s">
        <v>3</v>
      </c>
      <c r="O89" s="142" t="s">
        <v>37</v>
      </c>
      <c r="P89" s="143">
        <f t="shared" si="1"/>
        <v>0</v>
      </c>
      <c r="Q89" s="143">
        <f t="shared" si="2"/>
        <v>0</v>
      </c>
      <c r="R89" s="143">
        <f t="shared" si="3"/>
        <v>0</v>
      </c>
      <c r="S89" s="51"/>
      <c r="T89" s="144">
        <f t="shared" si="4"/>
        <v>0</v>
      </c>
      <c r="U89" s="144">
        <v>0</v>
      </c>
      <c r="V89" s="144">
        <f t="shared" si="5"/>
        <v>0</v>
      </c>
      <c r="W89" s="144">
        <v>0</v>
      </c>
      <c r="X89" s="145">
        <f t="shared" si="6"/>
        <v>0</v>
      </c>
      <c r="Y89" s="30"/>
      <c r="Z89" s="30"/>
      <c r="AA89" s="30"/>
      <c r="AB89" s="30"/>
      <c r="AC89" s="30"/>
      <c r="AD89" s="30"/>
      <c r="AE89" s="30"/>
      <c r="AR89" s="146" t="s">
        <v>123</v>
      </c>
      <c r="AT89" s="146" t="s">
        <v>126</v>
      </c>
      <c r="AU89" s="146" t="s">
        <v>76</v>
      </c>
      <c r="AY89" s="15" t="s">
        <v>117</v>
      </c>
      <c r="BE89" s="147">
        <f t="shared" si="7"/>
        <v>0</v>
      </c>
      <c r="BF89" s="147">
        <f t="shared" si="8"/>
        <v>0</v>
      </c>
      <c r="BG89" s="147">
        <f t="shared" si="9"/>
        <v>0</v>
      </c>
      <c r="BH89" s="147">
        <f t="shared" si="10"/>
        <v>0</v>
      </c>
      <c r="BI89" s="147">
        <f t="shared" si="11"/>
        <v>0</v>
      </c>
      <c r="BJ89" s="15" t="s">
        <v>76</v>
      </c>
      <c r="BK89" s="147">
        <f t="shared" si="12"/>
        <v>0</v>
      </c>
      <c r="BL89" s="15" t="s">
        <v>123</v>
      </c>
      <c r="BM89" s="146" t="s">
        <v>146</v>
      </c>
    </row>
    <row r="90" spans="1:65" s="2" customFormat="1" ht="16.5" customHeight="1">
      <c r="A90" s="30"/>
      <c r="B90" s="133"/>
      <c r="C90" s="134" t="s">
        <v>147</v>
      </c>
      <c r="D90" s="134" t="s">
        <v>119</v>
      </c>
      <c r="E90" s="135" t="s">
        <v>148</v>
      </c>
      <c r="F90" s="136" t="s">
        <v>149</v>
      </c>
      <c r="G90" s="137" t="s">
        <v>150</v>
      </c>
      <c r="H90" s="138">
        <v>17.2</v>
      </c>
      <c r="I90" s="308"/>
      <c r="J90" s="308"/>
      <c r="K90" s="139">
        <f t="shared" si="0"/>
        <v>0</v>
      </c>
      <c r="L90" s="140"/>
      <c r="M90" s="31"/>
      <c r="N90" s="141" t="s">
        <v>3</v>
      </c>
      <c r="O90" s="142" t="s">
        <v>37</v>
      </c>
      <c r="P90" s="143">
        <f t="shared" si="1"/>
        <v>0</v>
      </c>
      <c r="Q90" s="143">
        <f t="shared" si="2"/>
        <v>0</v>
      </c>
      <c r="R90" s="143">
        <f t="shared" si="3"/>
        <v>0</v>
      </c>
      <c r="S90" s="51"/>
      <c r="T90" s="144">
        <f t="shared" si="4"/>
        <v>0</v>
      </c>
      <c r="U90" s="144">
        <v>0</v>
      </c>
      <c r="V90" s="144">
        <f t="shared" si="5"/>
        <v>0</v>
      </c>
      <c r="W90" s="144">
        <v>0</v>
      </c>
      <c r="X90" s="145">
        <f t="shared" si="6"/>
        <v>0</v>
      </c>
      <c r="Y90" s="30"/>
      <c r="Z90" s="30"/>
      <c r="AA90" s="30"/>
      <c r="AB90" s="30"/>
      <c r="AC90" s="30"/>
      <c r="AD90" s="30"/>
      <c r="AE90" s="30"/>
      <c r="AR90" s="146" t="s">
        <v>123</v>
      </c>
      <c r="AT90" s="146" t="s">
        <v>119</v>
      </c>
      <c r="AU90" s="146" t="s">
        <v>76</v>
      </c>
      <c r="AY90" s="15" t="s">
        <v>117</v>
      </c>
      <c r="BE90" s="147">
        <f t="shared" si="7"/>
        <v>0</v>
      </c>
      <c r="BF90" s="147">
        <f t="shared" si="8"/>
        <v>0</v>
      </c>
      <c r="BG90" s="147">
        <f t="shared" si="9"/>
        <v>0</v>
      </c>
      <c r="BH90" s="147">
        <f t="shared" si="10"/>
        <v>0</v>
      </c>
      <c r="BI90" s="147">
        <f t="shared" si="11"/>
        <v>0</v>
      </c>
      <c r="BJ90" s="15" t="s">
        <v>76</v>
      </c>
      <c r="BK90" s="147">
        <f t="shared" si="12"/>
        <v>0</v>
      </c>
      <c r="BL90" s="15" t="s">
        <v>123</v>
      </c>
      <c r="BM90" s="146" t="s">
        <v>151</v>
      </c>
    </row>
    <row r="91" spans="1:65" s="2" customFormat="1" ht="16.5" customHeight="1">
      <c r="A91" s="30"/>
      <c r="B91" s="133"/>
      <c r="C91" s="148" t="s">
        <v>152</v>
      </c>
      <c r="D91" s="148" t="s">
        <v>126</v>
      </c>
      <c r="E91" s="149" t="s">
        <v>153</v>
      </c>
      <c r="F91" s="150" t="s">
        <v>154</v>
      </c>
      <c r="G91" s="151" t="s">
        <v>150</v>
      </c>
      <c r="H91" s="152">
        <v>17.2</v>
      </c>
      <c r="I91" s="309"/>
      <c r="J91" s="310"/>
      <c r="K91" s="154">
        <f t="shared" si="0"/>
        <v>0</v>
      </c>
      <c r="L91" s="153"/>
      <c r="M91" s="155"/>
      <c r="N91" s="156" t="s">
        <v>3</v>
      </c>
      <c r="O91" s="142" t="s">
        <v>37</v>
      </c>
      <c r="P91" s="143">
        <f t="shared" si="1"/>
        <v>0</v>
      </c>
      <c r="Q91" s="143">
        <f t="shared" si="2"/>
        <v>0</v>
      </c>
      <c r="R91" s="143">
        <f t="shared" si="3"/>
        <v>0</v>
      </c>
      <c r="S91" s="51"/>
      <c r="T91" s="144">
        <f t="shared" si="4"/>
        <v>0</v>
      </c>
      <c r="U91" s="144">
        <v>0</v>
      </c>
      <c r="V91" s="144">
        <f t="shared" si="5"/>
        <v>0</v>
      </c>
      <c r="W91" s="144">
        <v>0</v>
      </c>
      <c r="X91" s="145">
        <f t="shared" si="6"/>
        <v>0</v>
      </c>
      <c r="Y91" s="30"/>
      <c r="Z91" s="30"/>
      <c r="AA91" s="30"/>
      <c r="AB91" s="30"/>
      <c r="AC91" s="30"/>
      <c r="AD91" s="30"/>
      <c r="AE91" s="30"/>
      <c r="AR91" s="146" t="s">
        <v>123</v>
      </c>
      <c r="AT91" s="146" t="s">
        <v>126</v>
      </c>
      <c r="AU91" s="146" t="s">
        <v>76</v>
      </c>
      <c r="AY91" s="15" t="s">
        <v>117</v>
      </c>
      <c r="BE91" s="147">
        <f t="shared" si="7"/>
        <v>0</v>
      </c>
      <c r="BF91" s="147">
        <f t="shared" si="8"/>
        <v>0</v>
      </c>
      <c r="BG91" s="147">
        <f t="shared" si="9"/>
        <v>0</v>
      </c>
      <c r="BH91" s="147">
        <f t="shared" si="10"/>
        <v>0</v>
      </c>
      <c r="BI91" s="147">
        <f t="shared" si="11"/>
        <v>0</v>
      </c>
      <c r="BJ91" s="15" t="s">
        <v>76</v>
      </c>
      <c r="BK91" s="147">
        <f t="shared" si="12"/>
        <v>0</v>
      </c>
      <c r="BL91" s="15" t="s">
        <v>123</v>
      </c>
      <c r="BM91" s="146" t="s">
        <v>155</v>
      </c>
    </row>
    <row r="92" spans="1:65" s="2" customFormat="1" ht="37.9" customHeight="1">
      <c r="A92" s="30"/>
      <c r="B92" s="133"/>
      <c r="C92" s="134" t="s">
        <v>156</v>
      </c>
      <c r="D92" s="134" t="s">
        <v>119</v>
      </c>
      <c r="E92" s="135" t="s">
        <v>157</v>
      </c>
      <c r="F92" s="136" t="s">
        <v>158</v>
      </c>
      <c r="G92" s="137" t="s">
        <v>133</v>
      </c>
      <c r="H92" s="138">
        <v>14.5</v>
      </c>
      <c r="I92" s="308"/>
      <c r="J92" s="308"/>
      <c r="K92" s="139">
        <f t="shared" si="0"/>
        <v>0</v>
      </c>
      <c r="L92" s="140"/>
      <c r="M92" s="31"/>
      <c r="N92" s="141" t="s">
        <v>3</v>
      </c>
      <c r="O92" s="142" t="s">
        <v>37</v>
      </c>
      <c r="P92" s="143">
        <f t="shared" si="1"/>
        <v>0</v>
      </c>
      <c r="Q92" s="143">
        <f t="shared" si="2"/>
        <v>0</v>
      </c>
      <c r="R92" s="143">
        <f t="shared" si="3"/>
        <v>0</v>
      </c>
      <c r="S92" s="51"/>
      <c r="T92" s="144">
        <f t="shared" si="4"/>
        <v>0</v>
      </c>
      <c r="U92" s="144">
        <v>0</v>
      </c>
      <c r="V92" s="144">
        <f t="shared" si="5"/>
        <v>0</v>
      </c>
      <c r="W92" s="144">
        <v>0</v>
      </c>
      <c r="X92" s="145">
        <f t="shared" si="6"/>
        <v>0</v>
      </c>
      <c r="Y92" s="30"/>
      <c r="Z92" s="30"/>
      <c r="AA92" s="30"/>
      <c r="AB92" s="30"/>
      <c r="AC92" s="30"/>
      <c r="AD92" s="30"/>
      <c r="AE92" s="30"/>
      <c r="AR92" s="146" t="s">
        <v>123</v>
      </c>
      <c r="AT92" s="146" t="s">
        <v>119</v>
      </c>
      <c r="AU92" s="146" t="s">
        <v>76</v>
      </c>
      <c r="AY92" s="15" t="s">
        <v>117</v>
      </c>
      <c r="BE92" s="147">
        <f t="shared" si="7"/>
        <v>0</v>
      </c>
      <c r="BF92" s="147">
        <f t="shared" si="8"/>
        <v>0</v>
      </c>
      <c r="BG92" s="147">
        <f t="shared" si="9"/>
        <v>0</v>
      </c>
      <c r="BH92" s="147">
        <f t="shared" si="10"/>
        <v>0</v>
      </c>
      <c r="BI92" s="147">
        <f t="shared" si="11"/>
        <v>0</v>
      </c>
      <c r="BJ92" s="15" t="s">
        <v>76</v>
      </c>
      <c r="BK92" s="147">
        <f t="shared" si="12"/>
        <v>0</v>
      </c>
      <c r="BL92" s="15" t="s">
        <v>123</v>
      </c>
      <c r="BM92" s="146" t="s">
        <v>159</v>
      </c>
    </row>
    <row r="93" spans="1:65" s="2" customFormat="1" ht="16.5" customHeight="1">
      <c r="A93" s="30"/>
      <c r="B93" s="133"/>
      <c r="C93" s="148" t="s">
        <v>160</v>
      </c>
      <c r="D93" s="148" t="s">
        <v>126</v>
      </c>
      <c r="E93" s="149" t="s">
        <v>161</v>
      </c>
      <c r="F93" s="150" t="s">
        <v>162</v>
      </c>
      <c r="G93" s="151" t="s">
        <v>133</v>
      </c>
      <c r="H93" s="152">
        <v>14.5</v>
      </c>
      <c r="I93" s="309"/>
      <c r="J93" s="310"/>
      <c r="K93" s="154">
        <f t="shared" si="0"/>
        <v>0</v>
      </c>
      <c r="L93" s="153"/>
      <c r="M93" s="155"/>
      <c r="N93" s="156" t="s">
        <v>3</v>
      </c>
      <c r="O93" s="142" t="s">
        <v>37</v>
      </c>
      <c r="P93" s="143">
        <f t="shared" si="1"/>
        <v>0</v>
      </c>
      <c r="Q93" s="143">
        <f t="shared" si="2"/>
        <v>0</v>
      </c>
      <c r="R93" s="143">
        <f t="shared" si="3"/>
        <v>0</v>
      </c>
      <c r="S93" s="51"/>
      <c r="T93" s="144">
        <f t="shared" si="4"/>
        <v>0</v>
      </c>
      <c r="U93" s="144">
        <v>0</v>
      </c>
      <c r="V93" s="144">
        <f t="shared" si="5"/>
        <v>0</v>
      </c>
      <c r="W93" s="144">
        <v>0</v>
      </c>
      <c r="X93" s="145">
        <f t="shared" si="6"/>
        <v>0</v>
      </c>
      <c r="Y93" s="30"/>
      <c r="Z93" s="30"/>
      <c r="AA93" s="30"/>
      <c r="AB93" s="30"/>
      <c r="AC93" s="30"/>
      <c r="AD93" s="30"/>
      <c r="AE93" s="30"/>
      <c r="AR93" s="146" t="s">
        <v>123</v>
      </c>
      <c r="AT93" s="146" t="s">
        <v>126</v>
      </c>
      <c r="AU93" s="146" t="s">
        <v>76</v>
      </c>
      <c r="AY93" s="15" t="s">
        <v>117</v>
      </c>
      <c r="BE93" s="147">
        <f t="shared" si="7"/>
        <v>0</v>
      </c>
      <c r="BF93" s="147">
        <f t="shared" si="8"/>
        <v>0</v>
      </c>
      <c r="BG93" s="147">
        <f t="shared" si="9"/>
        <v>0</v>
      </c>
      <c r="BH93" s="147">
        <f t="shared" si="10"/>
        <v>0</v>
      </c>
      <c r="BI93" s="147">
        <f t="shared" si="11"/>
        <v>0</v>
      </c>
      <c r="BJ93" s="15" t="s">
        <v>76</v>
      </c>
      <c r="BK93" s="147">
        <f t="shared" si="12"/>
        <v>0</v>
      </c>
      <c r="BL93" s="15" t="s">
        <v>123</v>
      </c>
      <c r="BM93" s="146" t="s">
        <v>163</v>
      </c>
    </row>
    <row r="94" spans="1:65" s="2" customFormat="1" ht="33" customHeight="1">
      <c r="A94" s="30"/>
      <c r="B94" s="133"/>
      <c r="C94" s="134" t="s">
        <v>10</v>
      </c>
      <c r="D94" s="134" t="s">
        <v>119</v>
      </c>
      <c r="E94" s="135" t="s">
        <v>164</v>
      </c>
      <c r="F94" s="136" t="s">
        <v>165</v>
      </c>
      <c r="G94" s="137" t="s">
        <v>122</v>
      </c>
      <c r="H94" s="138">
        <v>1</v>
      </c>
      <c r="I94" s="308"/>
      <c r="J94" s="308"/>
      <c r="K94" s="139">
        <f t="shared" si="0"/>
        <v>0</v>
      </c>
      <c r="L94" s="140"/>
      <c r="M94" s="31"/>
      <c r="N94" s="141" t="s">
        <v>3</v>
      </c>
      <c r="O94" s="142" t="s">
        <v>37</v>
      </c>
      <c r="P94" s="143">
        <f t="shared" si="1"/>
        <v>0</v>
      </c>
      <c r="Q94" s="143">
        <f t="shared" si="2"/>
        <v>0</v>
      </c>
      <c r="R94" s="143">
        <f t="shared" si="3"/>
        <v>0</v>
      </c>
      <c r="S94" s="51"/>
      <c r="T94" s="144">
        <f t="shared" si="4"/>
        <v>0</v>
      </c>
      <c r="U94" s="144">
        <v>0</v>
      </c>
      <c r="V94" s="144">
        <f t="shared" si="5"/>
        <v>0</v>
      </c>
      <c r="W94" s="144">
        <v>0</v>
      </c>
      <c r="X94" s="145">
        <f t="shared" si="6"/>
        <v>0</v>
      </c>
      <c r="Y94" s="30"/>
      <c r="Z94" s="30"/>
      <c r="AA94" s="30"/>
      <c r="AB94" s="30"/>
      <c r="AC94" s="30"/>
      <c r="AD94" s="30"/>
      <c r="AE94" s="30"/>
      <c r="AR94" s="146" t="s">
        <v>123</v>
      </c>
      <c r="AT94" s="146" t="s">
        <v>119</v>
      </c>
      <c r="AU94" s="146" t="s">
        <v>76</v>
      </c>
      <c r="AY94" s="15" t="s">
        <v>117</v>
      </c>
      <c r="BE94" s="147">
        <f t="shared" si="7"/>
        <v>0</v>
      </c>
      <c r="BF94" s="147">
        <f t="shared" si="8"/>
        <v>0</v>
      </c>
      <c r="BG94" s="147">
        <f t="shared" si="9"/>
        <v>0</v>
      </c>
      <c r="BH94" s="147">
        <f t="shared" si="10"/>
        <v>0</v>
      </c>
      <c r="BI94" s="147">
        <f t="shared" si="11"/>
        <v>0</v>
      </c>
      <c r="BJ94" s="15" t="s">
        <v>76</v>
      </c>
      <c r="BK94" s="147">
        <f t="shared" si="12"/>
        <v>0</v>
      </c>
      <c r="BL94" s="15" t="s">
        <v>123</v>
      </c>
      <c r="BM94" s="146" t="s">
        <v>166</v>
      </c>
    </row>
    <row r="95" spans="1:65" s="2" customFormat="1" ht="16.5" customHeight="1">
      <c r="A95" s="30"/>
      <c r="B95" s="133"/>
      <c r="C95" s="148" t="s">
        <v>167</v>
      </c>
      <c r="D95" s="148" t="s">
        <v>126</v>
      </c>
      <c r="E95" s="149" t="s">
        <v>168</v>
      </c>
      <c r="F95" s="150" t="s">
        <v>169</v>
      </c>
      <c r="G95" s="151" t="s">
        <v>122</v>
      </c>
      <c r="H95" s="152">
        <v>1</v>
      </c>
      <c r="I95" s="309"/>
      <c r="J95" s="310"/>
      <c r="K95" s="154">
        <f t="shared" si="0"/>
        <v>0</v>
      </c>
      <c r="L95" s="153"/>
      <c r="M95" s="155"/>
      <c r="N95" s="156" t="s">
        <v>3</v>
      </c>
      <c r="O95" s="142" t="s">
        <v>37</v>
      </c>
      <c r="P95" s="143">
        <f t="shared" si="1"/>
        <v>0</v>
      </c>
      <c r="Q95" s="143">
        <f t="shared" si="2"/>
        <v>0</v>
      </c>
      <c r="R95" s="143">
        <f t="shared" si="3"/>
        <v>0</v>
      </c>
      <c r="S95" s="51"/>
      <c r="T95" s="144">
        <f t="shared" si="4"/>
        <v>0</v>
      </c>
      <c r="U95" s="144">
        <v>0</v>
      </c>
      <c r="V95" s="144">
        <f t="shared" si="5"/>
        <v>0</v>
      </c>
      <c r="W95" s="144">
        <v>0</v>
      </c>
      <c r="X95" s="145">
        <f t="shared" si="6"/>
        <v>0</v>
      </c>
      <c r="Y95" s="30"/>
      <c r="Z95" s="30"/>
      <c r="AA95" s="30"/>
      <c r="AB95" s="30"/>
      <c r="AC95" s="30"/>
      <c r="AD95" s="30"/>
      <c r="AE95" s="30"/>
      <c r="AR95" s="146" t="s">
        <v>123</v>
      </c>
      <c r="AT95" s="146" t="s">
        <v>126</v>
      </c>
      <c r="AU95" s="146" t="s">
        <v>76</v>
      </c>
      <c r="AY95" s="15" t="s">
        <v>117</v>
      </c>
      <c r="BE95" s="147">
        <f t="shared" si="7"/>
        <v>0</v>
      </c>
      <c r="BF95" s="147">
        <f t="shared" si="8"/>
        <v>0</v>
      </c>
      <c r="BG95" s="147">
        <f t="shared" si="9"/>
        <v>0</v>
      </c>
      <c r="BH95" s="147">
        <f t="shared" si="10"/>
        <v>0</v>
      </c>
      <c r="BI95" s="147">
        <f t="shared" si="11"/>
        <v>0</v>
      </c>
      <c r="BJ95" s="15" t="s">
        <v>76</v>
      </c>
      <c r="BK95" s="147">
        <f t="shared" si="12"/>
        <v>0</v>
      </c>
      <c r="BL95" s="15" t="s">
        <v>123</v>
      </c>
      <c r="BM95" s="146" t="s">
        <v>170</v>
      </c>
    </row>
    <row r="96" spans="1:65" s="2" customFormat="1" ht="21.75" customHeight="1">
      <c r="A96" s="30"/>
      <c r="B96" s="133"/>
      <c r="C96" s="134" t="s">
        <v>171</v>
      </c>
      <c r="D96" s="134" t="s">
        <v>119</v>
      </c>
      <c r="E96" s="135" t="s">
        <v>172</v>
      </c>
      <c r="F96" s="136" t="s">
        <v>173</v>
      </c>
      <c r="G96" s="137" t="s">
        <v>122</v>
      </c>
      <c r="H96" s="138">
        <v>1</v>
      </c>
      <c r="I96" s="308"/>
      <c r="J96" s="308"/>
      <c r="K96" s="139">
        <f t="shared" si="0"/>
        <v>0</v>
      </c>
      <c r="L96" s="140"/>
      <c r="M96" s="31"/>
      <c r="N96" s="141" t="s">
        <v>3</v>
      </c>
      <c r="O96" s="142" t="s">
        <v>37</v>
      </c>
      <c r="P96" s="143">
        <f t="shared" si="1"/>
        <v>0</v>
      </c>
      <c r="Q96" s="143">
        <f t="shared" si="2"/>
        <v>0</v>
      </c>
      <c r="R96" s="143">
        <f t="shared" si="3"/>
        <v>0</v>
      </c>
      <c r="S96" s="51"/>
      <c r="T96" s="144">
        <f t="shared" si="4"/>
        <v>0</v>
      </c>
      <c r="U96" s="144">
        <v>0</v>
      </c>
      <c r="V96" s="144">
        <f t="shared" si="5"/>
        <v>0</v>
      </c>
      <c r="W96" s="144">
        <v>0</v>
      </c>
      <c r="X96" s="145">
        <f t="shared" si="6"/>
        <v>0</v>
      </c>
      <c r="Y96" s="30"/>
      <c r="Z96" s="30"/>
      <c r="AA96" s="30"/>
      <c r="AB96" s="30"/>
      <c r="AC96" s="30"/>
      <c r="AD96" s="30"/>
      <c r="AE96" s="30"/>
      <c r="AR96" s="146" t="s">
        <v>123</v>
      </c>
      <c r="AT96" s="146" t="s">
        <v>119</v>
      </c>
      <c r="AU96" s="146" t="s">
        <v>76</v>
      </c>
      <c r="AY96" s="15" t="s">
        <v>117</v>
      </c>
      <c r="BE96" s="147">
        <f t="shared" si="7"/>
        <v>0</v>
      </c>
      <c r="BF96" s="147">
        <f t="shared" si="8"/>
        <v>0</v>
      </c>
      <c r="BG96" s="147">
        <f t="shared" si="9"/>
        <v>0</v>
      </c>
      <c r="BH96" s="147">
        <f t="shared" si="10"/>
        <v>0</v>
      </c>
      <c r="BI96" s="147">
        <f t="shared" si="11"/>
        <v>0</v>
      </c>
      <c r="BJ96" s="15" t="s">
        <v>76</v>
      </c>
      <c r="BK96" s="147">
        <f t="shared" si="12"/>
        <v>0</v>
      </c>
      <c r="BL96" s="15" t="s">
        <v>123</v>
      </c>
      <c r="BM96" s="146" t="s">
        <v>174</v>
      </c>
    </row>
    <row r="97" spans="1:65" s="2" customFormat="1" ht="21.75" customHeight="1">
      <c r="A97" s="30"/>
      <c r="B97" s="133"/>
      <c r="C97" s="148" t="s">
        <v>175</v>
      </c>
      <c r="D97" s="148" t="s">
        <v>126</v>
      </c>
      <c r="E97" s="149" t="s">
        <v>176</v>
      </c>
      <c r="F97" s="150" t="s">
        <v>177</v>
      </c>
      <c r="G97" s="151" t="s">
        <v>122</v>
      </c>
      <c r="H97" s="152">
        <v>1</v>
      </c>
      <c r="I97" s="309"/>
      <c r="J97" s="310"/>
      <c r="K97" s="154">
        <f t="shared" si="0"/>
        <v>0</v>
      </c>
      <c r="L97" s="153"/>
      <c r="M97" s="155"/>
      <c r="N97" s="156" t="s">
        <v>3</v>
      </c>
      <c r="O97" s="142" t="s">
        <v>37</v>
      </c>
      <c r="P97" s="143">
        <f t="shared" si="1"/>
        <v>0</v>
      </c>
      <c r="Q97" s="143">
        <f t="shared" si="2"/>
        <v>0</v>
      </c>
      <c r="R97" s="143">
        <f t="shared" si="3"/>
        <v>0</v>
      </c>
      <c r="S97" s="51"/>
      <c r="T97" s="144">
        <f t="shared" si="4"/>
        <v>0</v>
      </c>
      <c r="U97" s="144">
        <v>0</v>
      </c>
      <c r="V97" s="144">
        <f t="shared" si="5"/>
        <v>0</v>
      </c>
      <c r="W97" s="144">
        <v>0</v>
      </c>
      <c r="X97" s="145">
        <f t="shared" si="6"/>
        <v>0</v>
      </c>
      <c r="Y97" s="30"/>
      <c r="Z97" s="30"/>
      <c r="AA97" s="30"/>
      <c r="AB97" s="30"/>
      <c r="AC97" s="30"/>
      <c r="AD97" s="30"/>
      <c r="AE97" s="30"/>
      <c r="AR97" s="146" t="s">
        <v>123</v>
      </c>
      <c r="AT97" s="146" t="s">
        <v>126</v>
      </c>
      <c r="AU97" s="146" t="s">
        <v>76</v>
      </c>
      <c r="AY97" s="15" t="s">
        <v>117</v>
      </c>
      <c r="BE97" s="147">
        <f t="shared" si="7"/>
        <v>0</v>
      </c>
      <c r="BF97" s="147">
        <f t="shared" si="8"/>
        <v>0</v>
      </c>
      <c r="BG97" s="147">
        <f t="shared" si="9"/>
        <v>0</v>
      </c>
      <c r="BH97" s="147">
        <f t="shared" si="10"/>
        <v>0</v>
      </c>
      <c r="BI97" s="147">
        <f t="shared" si="11"/>
        <v>0</v>
      </c>
      <c r="BJ97" s="15" t="s">
        <v>76</v>
      </c>
      <c r="BK97" s="147">
        <f t="shared" si="12"/>
        <v>0</v>
      </c>
      <c r="BL97" s="15" t="s">
        <v>123</v>
      </c>
      <c r="BM97" s="146" t="s">
        <v>178</v>
      </c>
    </row>
    <row r="98" spans="1:65" s="2" customFormat="1" ht="16.5" customHeight="1">
      <c r="A98" s="30"/>
      <c r="B98" s="133"/>
      <c r="C98" s="134" t="s">
        <v>179</v>
      </c>
      <c r="D98" s="134" t="s">
        <v>119</v>
      </c>
      <c r="E98" s="135" t="s">
        <v>180</v>
      </c>
      <c r="F98" s="136" t="s">
        <v>181</v>
      </c>
      <c r="G98" s="137" t="s">
        <v>122</v>
      </c>
      <c r="H98" s="138">
        <v>2</v>
      </c>
      <c r="I98" s="308"/>
      <c r="J98" s="308"/>
      <c r="K98" s="139">
        <f t="shared" si="0"/>
        <v>0</v>
      </c>
      <c r="L98" s="140"/>
      <c r="M98" s="31"/>
      <c r="N98" s="141" t="s">
        <v>3</v>
      </c>
      <c r="O98" s="142" t="s">
        <v>37</v>
      </c>
      <c r="P98" s="143">
        <f t="shared" si="1"/>
        <v>0</v>
      </c>
      <c r="Q98" s="143">
        <f t="shared" si="2"/>
        <v>0</v>
      </c>
      <c r="R98" s="143">
        <f t="shared" si="3"/>
        <v>0</v>
      </c>
      <c r="S98" s="51"/>
      <c r="T98" s="144">
        <f t="shared" si="4"/>
        <v>0</v>
      </c>
      <c r="U98" s="144">
        <v>0</v>
      </c>
      <c r="V98" s="144">
        <f t="shared" si="5"/>
        <v>0</v>
      </c>
      <c r="W98" s="144">
        <v>0</v>
      </c>
      <c r="X98" s="145">
        <f t="shared" si="6"/>
        <v>0</v>
      </c>
      <c r="Y98" s="30"/>
      <c r="Z98" s="30"/>
      <c r="AA98" s="30"/>
      <c r="AB98" s="30"/>
      <c r="AC98" s="30"/>
      <c r="AD98" s="30"/>
      <c r="AE98" s="30"/>
      <c r="AR98" s="146" t="s">
        <v>123</v>
      </c>
      <c r="AT98" s="146" t="s">
        <v>119</v>
      </c>
      <c r="AU98" s="146" t="s">
        <v>76</v>
      </c>
      <c r="AY98" s="15" t="s">
        <v>117</v>
      </c>
      <c r="BE98" s="147">
        <f t="shared" si="7"/>
        <v>0</v>
      </c>
      <c r="BF98" s="147">
        <f t="shared" si="8"/>
        <v>0</v>
      </c>
      <c r="BG98" s="147">
        <f t="shared" si="9"/>
        <v>0</v>
      </c>
      <c r="BH98" s="147">
        <f t="shared" si="10"/>
        <v>0</v>
      </c>
      <c r="BI98" s="147">
        <f t="shared" si="11"/>
        <v>0</v>
      </c>
      <c r="BJ98" s="15" t="s">
        <v>76</v>
      </c>
      <c r="BK98" s="147">
        <f t="shared" si="12"/>
        <v>0</v>
      </c>
      <c r="BL98" s="15" t="s">
        <v>123</v>
      </c>
      <c r="BM98" s="146" t="s">
        <v>182</v>
      </c>
    </row>
    <row r="99" spans="1:65" s="2" customFormat="1" ht="16.5" customHeight="1">
      <c r="A99" s="30"/>
      <c r="B99" s="133"/>
      <c r="C99" s="148" t="s">
        <v>9</v>
      </c>
      <c r="D99" s="148" t="s">
        <v>126</v>
      </c>
      <c r="E99" s="149" t="s">
        <v>183</v>
      </c>
      <c r="F99" s="150" t="s">
        <v>184</v>
      </c>
      <c r="G99" s="151" t="s">
        <v>122</v>
      </c>
      <c r="H99" s="152">
        <v>2</v>
      </c>
      <c r="I99" s="309"/>
      <c r="J99" s="310"/>
      <c r="K99" s="154">
        <f t="shared" si="0"/>
        <v>0</v>
      </c>
      <c r="L99" s="153"/>
      <c r="M99" s="155"/>
      <c r="N99" s="156" t="s">
        <v>3</v>
      </c>
      <c r="O99" s="142" t="s">
        <v>37</v>
      </c>
      <c r="P99" s="143">
        <f t="shared" si="1"/>
        <v>0</v>
      </c>
      <c r="Q99" s="143">
        <f t="shared" si="2"/>
        <v>0</v>
      </c>
      <c r="R99" s="143">
        <f t="shared" si="3"/>
        <v>0</v>
      </c>
      <c r="S99" s="51"/>
      <c r="T99" s="144">
        <f t="shared" si="4"/>
        <v>0</v>
      </c>
      <c r="U99" s="144">
        <v>0</v>
      </c>
      <c r="V99" s="144">
        <f t="shared" si="5"/>
        <v>0</v>
      </c>
      <c r="W99" s="144">
        <v>0</v>
      </c>
      <c r="X99" s="145">
        <f t="shared" si="6"/>
        <v>0</v>
      </c>
      <c r="Y99" s="30"/>
      <c r="Z99" s="30"/>
      <c r="AA99" s="30"/>
      <c r="AB99" s="30"/>
      <c r="AC99" s="30"/>
      <c r="AD99" s="30"/>
      <c r="AE99" s="30"/>
      <c r="AR99" s="146" t="s">
        <v>123</v>
      </c>
      <c r="AT99" s="146" t="s">
        <v>126</v>
      </c>
      <c r="AU99" s="146" t="s">
        <v>76</v>
      </c>
      <c r="AY99" s="15" t="s">
        <v>117</v>
      </c>
      <c r="BE99" s="147">
        <f t="shared" si="7"/>
        <v>0</v>
      </c>
      <c r="BF99" s="147">
        <f t="shared" si="8"/>
        <v>0</v>
      </c>
      <c r="BG99" s="147">
        <f t="shared" si="9"/>
        <v>0</v>
      </c>
      <c r="BH99" s="147">
        <f t="shared" si="10"/>
        <v>0</v>
      </c>
      <c r="BI99" s="147">
        <f t="shared" si="11"/>
        <v>0</v>
      </c>
      <c r="BJ99" s="15" t="s">
        <v>76</v>
      </c>
      <c r="BK99" s="147">
        <f t="shared" si="12"/>
        <v>0</v>
      </c>
      <c r="BL99" s="15" t="s">
        <v>123</v>
      </c>
      <c r="BM99" s="146" t="s">
        <v>185</v>
      </c>
    </row>
    <row r="100" spans="1:65" s="2" customFormat="1" ht="24.2" customHeight="1">
      <c r="A100" s="30"/>
      <c r="B100" s="133"/>
      <c r="C100" s="134" t="s">
        <v>186</v>
      </c>
      <c r="D100" s="134" t="s">
        <v>119</v>
      </c>
      <c r="E100" s="135" t="s">
        <v>187</v>
      </c>
      <c r="F100" s="136" t="s">
        <v>188</v>
      </c>
      <c r="G100" s="137" t="s">
        <v>122</v>
      </c>
      <c r="H100" s="138">
        <v>3</v>
      </c>
      <c r="I100" s="308"/>
      <c r="J100" s="308"/>
      <c r="K100" s="139">
        <f t="shared" si="0"/>
        <v>0</v>
      </c>
      <c r="L100" s="140"/>
      <c r="M100" s="31"/>
      <c r="N100" s="141" t="s">
        <v>3</v>
      </c>
      <c r="O100" s="142" t="s">
        <v>37</v>
      </c>
      <c r="P100" s="143">
        <f t="shared" si="1"/>
        <v>0</v>
      </c>
      <c r="Q100" s="143">
        <f t="shared" si="2"/>
        <v>0</v>
      </c>
      <c r="R100" s="143">
        <f t="shared" si="3"/>
        <v>0</v>
      </c>
      <c r="S100" s="51"/>
      <c r="T100" s="144">
        <f t="shared" si="4"/>
        <v>0</v>
      </c>
      <c r="U100" s="144">
        <v>0</v>
      </c>
      <c r="V100" s="144">
        <f t="shared" si="5"/>
        <v>0</v>
      </c>
      <c r="W100" s="144">
        <v>0</v>
      </c>
      <c r="X100" s="145">
        <f t="shared" si="6"/>
        <v>0</v>
      </c>
      <c r="Y100" s="30"/>
      <c r="Z100" s="30"/>
      <c r="AA100" s="30"/>
      <c r="AB100" s="30"/>
      <c r="AC100" s="30"/>
      <c r="AD100" s="30"/>
      <c r="AE100" s="30"/>
      <c r="AR100" s="146" t="s">
        <v>123</v>
      </c>
      <c r="AT100" s="146" t="s">
        <v>119</v>
      </c>
      <c r="AU100" s="146" t="s">
        <v>76</v>
      </c>
      <c r="AY100" s="15" t="s">
        <v>117</v>
      </c>
      <c r="BE100" s="147">
        <f t="shared" si="7"/>
        <v>0</v>
      </c>
      <c r="BF100" s="147">
        <f t="shared" si="8"/>
        <v>0</v>
      </c>
      <c r="BG100" s="147">
        <f t="shared" si="9"/>
        <v>0</v>
      </c>
      <c r="BH100" s="147">
        <f t="shared" si="10"/>
        <v>0</v>
      </c>
      <c r="BI100" s="147">
        <f t="shared" si="11"/>
        <v>0</v>
      </c>
      <c r="BJ100" s="15" t="s">
        <v>76</v>
      </c>
      <c r="BK100" s="147">
        <f t="shared" si="12"/>
        <v>0</v>
      </c>
      <c r="BL100" s="15" t="s">
        <v>123</v>
      </c>
      <c r="BM100" s="146" t="s">
        <v>189</v>
      </c>
    </row>
    <row r="101" spans="1:65" s="2" customFormat="1" ht="24.2" customHeight="1">
      <c r="A101" s="30"/>
      <c r="B101" s="133"/>
      <c r="C101" s="134" t="s">
        <v>190</v>
      </c>
      <c r="D101" s="134" t="s">
        <v>119</v>
      </c>
      <c r="E101" s="135" t="s">
        <v>191</v>
      </c>
      <c r="F101" s="136" t="s">
        <v>192</v>
      </c>
      <c r="G101" s="137" t="s">
        <v>122</v>
      </c>
      <c r="H101" s="138">
        <v>3</v>
      </c>
      <c r="I101" s="308"/>
      <c r="J101" s="308"/>
      <c r="K101" s="139">
        <f t="shared" si="0"/>
        <v>0</v>
      </c>
      <c r="L101" s="140"/>
      <c r="M101" s="31"/>
      <c r="N101" s="141" t="s">
        <v>3</v>
      </c>
      <c r="O101" s="142" t="s">
        <v>37</v>
      </c>
      <c r="P101" s="143">
        <f t="shared" si="1"/>
        <v>0</v>
      </c>
      <c r="Q101" s="143">
        <f t="shared" si="2"/>
        <v>0</v>
      </c>
      <c r="R101" s="143">
        <f t="shared" si="3"/>
        <v>0</v>
      </c>
      <c r="S101" s="51"/>
      <c r="T101" s="144">
        <f t="shared" si="4"/>
        <v>0</v>
      </c>
      <c r="U101" s="144">
        <v>0</v>
      </c>
      <c r="V101" s="144">
        <f t="shared" si="5"/>
        <v>0</v>
      </c>
      <c r="W101" s="144">
        <v>0</v>
      </c>
      <c r="X101" s="145">
        <f t="shared" si="6"/>
        <v>0</v>
      </c>
      <c r="Y101" s="30"/>
      <c r="Z101" s="30"/>
      <c r="AA101" s="30"/>
      <c r="AB101" s="30"/>
      <c r="AC101" s="30"/>
      <c r="AD101" s="30"/>
      <c r="AE101" s="30"/>
      <c r="AR101" s="146" t="s">
        <v>123</v>
      </c>
      <c r="AT101" s="146" t="s">
        <v>119</v>
      </c>
      <c r="AU101" s="146" t="s">
        <v>76</v>
      </c>
      <c r="AY101" s="15" t="s">
        <v>117</v>
      </c>
      <c r="BE101" s="147">
        <f t="shared" si="7"/>
        <v>0</v>
      </c>
      <c r="BF101" s="147">
        <f t="shared" si="8"/>
        <v>0</v>
      </c>
      <c r="BG101" s="147">
        <f t="shared" si="9"/>
        <v>0</v>
      </c>
      <c r="BH101" s="147">
        <f t="shared" si="10"/>
        <v>0</v>
      </c>
      <c r="BI101" s="147">
        <f t="shared" si="11"/>
        <v>0</v>
      </c>
      <c r="BJ101" s="15" t="s">
        <v>76</v>
      </c>
      <c r="BK101" s="147">
        <f t="shared" si="12"/>
        <v>0</v>
      </c>
      <c r="BL101" s="15" t="s">
        <v>123</v>
      </c>
      <c r="BM101" s="146" t="s">
        <v>193</v>
      </c>
    </row>
    <row r="102" spans="1:65" s="2" customFormat="1" ht="16.5" customHeight="1">
      <c r="A102" s="30"/>
      <c r="B102" s="133"/>
      <c r="C102" s="134" t="s">
        <v>76</v>
      </c>
      <c r="D102" s="134" t="s">
        <v>119</v>
      </c>
      <c r="E102" s="135" t="s">
        <v>194</v>
      </c>
      <c r="F102" s="136" t="s">
        <v>195</v>
      </c>
      <c r="G102" s="137" t="s">
        <v>196</v>
      </c>
      <c r="H102" s="138">
        <v>1672.4</v>
      </c>
      <c r="I102" s="308"/>
      <c r="J102" s="308"/>
      <c r="K102" s="139">
        <f t="shared" si="0"/>
        <v>0</v>
      </c>
      <c r="L102" s="140"/>
      <c r="M102" s="31"/>
      <c r="N102" s="141" t="s">
        <v>3</v>
      </c>
      <c r="O102" s="142" t="s">
        <v>37</v>
      </c>
      <c r="P102" s="143">
        <f t="shared" si="1"/>
        <v>0</v>
      </c>
      <c r="Q102" s="143">
        <f t="shared" si="2"/>
        <v>0</v>
      </c>
      <c r="R102" s="143">
        <f t="shared" si="3"/>
        <v>0</v>
      </c>
      <c r="S102" s="51"/>
      <c r="T102" s="144">
        <f t="shared" si="4"/>
        <v>0</v>
      </c>
      <c r="U102" s="144">
        <v>0</v>
      </c>
      <c r="V102" s="144">
        <f t="shared" si="5"/>
        <v>0</v>
      </c>
      <c r="W102" s="144">
        <v>0</v>
      </c>
      <c r="X102" s="145">
        <f t="shared" si="6"/>
        <v>0</v>
      </c>
      <c r="Y102" s="30"/>
      <c r="Z102" s="30"/>
      <c r="AA102" s="30"/>
      <c r="AB102" s="30"/>
      <c r="AC102" s="30"/>
      <c r="AD102" s="30"/>
      <c r="AE102" s="30"/>
      <c r="AR102" s="146" t="s">
        <v>123</v>
      </c>
      <c r="AT102" s="146" t="s">
        <v>119</v>
      </c>
      <c r="AU102" s="146" t="s">
        <v>76</v>
      </c>
      <c r="AY102" s="15" t="s">
        <v>117</v>
      </c>
      <c r="BE102" s="147">
        <f t="shared" si="7"/>
        <v>0</v>
      </c>
      <c r="BF102" s="147">
        <f t="shared" si="8"/>
        <v>0</v>
      </c>
      <c r="BG102" s="147">
        <f t="shared" si="9"/>
        <v>0</v>
      </c>
      <c r="BH102" s="147">
        <f t="shared" si="10"/>
        <v>0</v>
      </c>
      <c r="BI102" s="147">
        <f t="shared" si="11"/>
        <v>0</v>
      </c>
      <c r="BJ102" s="15" t="s">
        <v>76</v>
      </c>
      <c r="BK102" s="147">
        <f t="shared" si="12"/>
        <v>0</v>
      </c>
      <c r="BL102" s="15" t="s">
        <v>123</v>
      </c>
      <c r="BM102" s="146" t="s">
        <v>197</v>
      </c>
    </row>
    <row r="103" spans="1:65" s="2" customFormat="1" ht="16.5" customHeight="1">
      <c r="A103" s="30"/>
      <c r="B103" s="133"/>
      <c r="C103" s="148" t="s">
        <v>78</v>
      </c>
      <c r="D103" s="148" t="s">
        <v>126</v>
      </c>
      <c r="E103" s="149" t="s">
        <v>198</v>
      </c>
      <c r="F103" s="150" t="s">
        <v>199</v>
      </c>
      <c r="G103" s="151" t="s">
        <v>196</v>
      </c>
      <c r="H103" s="152">
        <v>1672.4</v>
      </c>
      <c r="I103" s="309"/>
      <c r="J103" s="310"/>
      <c r="K103" s="154">
        <f t="shared" si="0"/>
        <v>0</v>
      </c>
      <c r="L103" s="153"/>
      <c r="M103" s="155"/>
      <c r="N103" s="156" t="s">
        <v>3</v>
      </c>
      <c r="O103" s="142" t="s">
        <v>37</v>
      </c>
      <c r="P103" s="143">
        <f t="shared" si="1"/>
        <v>0</v>
      </c>
      <c r="Q103" s="143">
        <f t="shared" si="2"/>
        <v>0</v>
      </c>
      <c r="R103" s="143">
        <f t="shared" si="3"/>
        <v>0</v>
      </c>
      <c r="S103" s="51"/>
      <c r="T103" s="144">
        <f t="shared" si="4"/>
        <v>0</v>
      </c>
      <c r="U103" s="144">
        <v>0</v>
      </c>
      <c r="V103" s="144">
        <f t="shared" si="5"/>
        <v>0</v>
      </c>
      <c r="W103" s="144">
        <v>0</v>
      </c>
      <c r="X103" s="145">
        <f t="shared" si="6"/>
        <v>0</v>
      </c>
      <c r="Y103" s="30"/>
      <c r="Z103" s="30"/>
      <c r="AA103" s="30"/>
      <c r="AB103" s="30"/>
      <c r="AC103" s="30"/>
      <c r="AD103" s="30"/>
      <c r="AE103" s="30"/>
      <c r="AR103" s="146" t="s">
        <v>123</v>
      </c>
      <c r="AT103" s="146" t="s">
        <v>126</v>
      </c>
      <c r="AU103" s="146" t="s">
        <v>76</v>
      </c>
      <c r="AY103" s="15" t="s">
        <v>117</v>
      </c>
      <c r="BE103" s="147">
        <f t="shared" si="7"/>
        <v>0</v>
      </c>
      <c r="BF103" s="147">
        <f t="shared" si="8"/>
        <v>0</v>
      </c>
      <c r="BG103" s="147">
        <f t="shared" si="9"/>
        <v>0</v>
      </c>
      <c r="BH103" s="147">
        <f t="shared" si="10"/>
        <v>0</v>
      </c>
      <c r="BI103" s="147">
        <f t="shared" si="11"/>
        <v>0</v>
      </c>
      <c r="BJ103" s="15" t="s">
        <v>76</v>
      </c>
      <c r="BK103" s="147">
        <f t="shared" si="12"/>
        <v>0</v>
      </c>
      <c r="BL103" s="15" t="s">
        <v>123</v>
      </c>
      <c r="BM103" s="146" t="s">
        <v>200</v>
      </c>
    </row>
    <row r="104" spans="1:65" s="2" customFormat="1" ht="16.5" customHeight="1">
      <c r="A104" s="30"/>
      <c r="B104" s="133"/>
      <c r="C104" s="148" t="s">
        <v>116</v>
      </c>
      <c r="D104" s="148" t="s">
        <v>126</v>
      </c>
      <c r="E104" s="149" t="s">
        <v>201</v>
      </c>
      <c r="F104" s="150" t="s">
        <v>202</v>
      </c>
      <c r="G104" s="151" t="s">
        <v>150</v>
      </c>
      <c r="H104" s="152">
        <v>420.6</v>
      </c>
      <c r="I104" s="309"/>
      <c r="J104" s="310"/>
      <c r="K104" s="154">
        <f t="shared" si="0"/>
        <v>0</v>
      </c>
      <c r="L104" s="153"/>
      <c r="M104" s="155"/>
      <c r="N104" s="156" t="s">
        <v>3</v>
      </c>
      <c r="O104" s="142" t="s">
        <v>37</v>
      </c>
      <c r="P104" s="143">
        <f t="shared" si="1"/>
        <v>0</v>
      </c>
      <c r="Q104" s="143">
        <f t="shared" si="2"/>
        <v>0</v>
      </c>
      <c r="R104" s="143">
        <f t="shared" si="3"/>
        <v>0</v>
      </c>
      <c r="S104" s="51"/>
      <c r="T104" s="144">
        <f t="shared" si="4"/>
        <v>0</v>
      </c>
      <c r="U104" s="144">
        <v>0</v>
      </c>
      <c r="V104" s="144">
        <f t="shared" si="5"/>
        <v>0</v>
      </c>
      <c r="W104" s="144">
        <v>0</v>
      </c>
      <c r="X104" s="145">
        <f t="shared" si="6"/>
        <v>0</v>
      </c>
      <c r="Y104" s="30"/>
      <c r="Z104" s="30"/>
      <c r="AA104" s="30"/>
      <c r="AB104" s="30"/>
      <c r="AC104" s="30"/>
      <c r="AD104" s="30"/>
      <c r="AE104" s="30"/>
      <c r="AR104" s="146" t="s">
        <v>123</v>
      </c>
      <c r="AT104" s="146" t="s">
        <v>126</v>
      </c>
      <c r="AU104" s="146" t="s">
        <v>76</v>
      </c>
      <c r="AY104" s="15" t="s">
        <v>117</v>
      </c>
      <c r="BE104" s="147">
        <f t="shared" si="7"/>
        <v>0</v>
      </c>
      <c r="BF104" s="147">
        <f t="shared" si="8"/>
        <v>0</v>
      </c>
      <c r="BG104" s="147">
        <f t="shared" si="9"/>
        <v>0</v>
      </c>
      <c r="BH104" s="147">
        <f t="shared" si="10"/>
        <v>0</v>
      </c>
      <c r="BI104" s="147">
        <f t="shared" si="11"/>
        <v>0</v>
      </c>
      <c r="BJ104" s="15" t="s">
        <v>76</v>
      </c>
      <c r="BK104" s="147">
        <f t="shared" si="12"/>
        <v>0</v>
      </c>
      <c r="BL104" s="15" t="s">
        <v>123</v>
      </c>
      <c r="BM104" s="146" t="s">
        <v>203</v>
      </c>
    </row>
    <row r="105" spans="1:65" s="2" customFormat="1" ht="16.5" customHeight="1">
      <c r="A105" s="30"/>
      <c r="B105" s="133"/>
      <c r="C105" s="148" t="s">
        <v>204</v>
      </c>
      <c r="D105" s="148" t="s">
        <v>126</v>
      </c>
      <c r="E105" s="149" t="s">
        <v>205</v>
      </c>
      <c r="F105" s="150" t="s">
        <v>206</v>
      </c>
      <c r="G105" s="151" t="s">
        <v>122</v>
      </c>
      <c r="H105" s="152">
        <v>1</v>
      </c>
      <c r="I105" s="309"/>
      <c r="J105" s="310"/>
      <c r="K105" s="154">
        <f t="shared" si="0"/>
        <v>0</v>
      </c>
      <c r="L105" s="153"/>
      <c r="M105" s="155"/>
      <c r="N105" s="156" t="s">
        <v>3</v>
      </c>
      <c r="O105" s="142" t="s">
        <v>37</v>
      </c>
      <c r="P105" s="143">
        <f t="shared" si="1"/>
        <v>0</v>
      </c>
      <c r="Q105" s="143">
        <f t="shared" si="2"/>
        <v>0</v>
      </c>
      <c r="R105" s="143">
        <f t="shared" si="3"/>
        <v>0</v>
      </c>
      <c r="S105" s="51"/>
      <c r="T105" s="144">
        <f t="shared" si="4"/>
        <v>0</v>
      </c>
      <c r="U105" s="144">
        <v>0</v>
      </c>
      <c r="V105" s="144">
        <f t="shared" si="5"/>
        <v>0</v>
      </c>
      <c r="W105" s="144">
        <v>0</v>
      </c>
      <c r="X105" s="145">
        <f t="shared" si="6"/>
        <v>0</v>
      </c>
      <c r="Y105" s="30"/>
      <c r="Z105" s="30"/>
      <c r="AA105" s="30"/>
      <c r="AB105" s="30"/>
      <c r="AC105" s="30"/>
      <c r="AD105" s="30"/>
      <c r="AE105" s="30"/>
      <c r="AR105" s="146" t="s">
        <v>123</v>
      </c>
      <c r="AT105" s="146" t="s">
        <v>126</v>
      </c>
      <c r="AU105" s="146" t="s">
        <v>76</v>
      </c>
      <c r="AY105" s="15" t="s">
        <v>117</v>
      </c>
      <c r="BE105" s="147">
        <f t="shared" si="7"/>
        <v>0</v>
      </c>
      <c r="BF105" s="147">
        <f t="shared" si="8"/>
        <v>0</v>
      </c>
      <c r="BG105" s="147">
        <f t="shared" si="9"/>
        <v>0</v>
      </c>
      <c r="BH105" s="147">
        <f t="shared" si="10"/>
        <v>0</v>
      </c>
      <c r="BI105" s="147">
        <f t="shared" si="11"/>
        <v>0</v>
      </c>
      <c r="BJ105" s="15" t="s">
        <v>76</v>
      </c>
      <c r="BK105" s="147">
        <f t="shared" si="12"/>
        <v>0</v>
      </c>
      <c r="BL105" s="15" t="s">
        <v>123</v>
      </c>
      <c r="BM105" s="146" t="s">
        <v>207</v>
      </c>
    </row>
    <row r="106" spans="1:65" s="2" customFormat="1" ht="16.5" customHeight="1">
      <c r="A106" s="30"/>
      <c r="B106" s="133"/>
      <c r="C106" s="134" t="s">
        <v>208</v>
      </c>
      <c r="D106" s="134" t="s">
        <v>119</v>
      </c>
      <c r="E106" s="135" t="s">
        <v>209</v>
      </c>
      <c r="F106" s="136" t="s">
        <v>210</v>
      </c>
      <c r="G106" s="137" t="s">
        <v>122</v>
      </c>
      <c r="H106" s="138">
        <v>3</v>
      </c>
      <c r="I106" s="308"/>
      <c r="J106" s="308"/>
      <c r="K106" s="139">
        <f t="shared" si="0"/>
        <v>0</v>
      </c>
      <c r="L106" s="140"/>
      <c r="M106" s="31"/>
      <c r="N106" s="141" t="s">
        <v>3</v>
      </c>
      <c r="O106" s="142" t="s">
        <v>37</v>
      </c>
      <c r="P106" s="143">
        <f t="shared" si="1"/>
        <v>0</v>
      </c>
      <c r="Q106" s="143">
        <f t="shared" si="2"/>
        <v>0</v>
      </c>
      <c r="R106" s="143">
        <f t="shared" si="3"/>
        <v>0</v>
      </c>
      <c r="S106" s="51"/>
      <c r="T106" s="144">
        <f t="shared" si="4"/>
        <v>0</v>
      </c>
      <c r="U106" s="144">
        <v>0</v>
      </c>
      <c r="V106" s="144">
        <f t="shared" si="5"/>
        <v>0</v>
      </c>
      <c r="W106" s="144">
        <v>0</v>
      </c>
      <c r="X106" s="145">
        <f t="shared" si="6"/>
        <v>0</v>
      </c>
      <c r="Y106" s="30"/>
      <c r="Z106" s="30"/>
      <c r="AA106" s="30"/>
      <c r="AB106" s="30"/>
      <c r="AC106" s="30"/>
      <c r="AD106" s="30"/>
      <c r="AE106" s="30"/>
      <c r="AR106" s="146" t="s">
        <v>123</v>
      </c>
      <c r="AT106" s="146" t="s">
        <v>119</v>
      </c>
      <c r="AU106" s="146" t="s">
        <v>76</v>
      </c>
      <c r="AY106" s="15" t="s">
        <v>117</v>
      </c>
      <c r="BE106" s="147">
        <f t="shared" si="7"/>
        <v>0</v>
      </c>
      <c r="BF106" s="147">
        <f t="shared" si="8"/>
        <v>0</v>
      </c>
      <c r="BG106" s="147">
        <f t="shared" si="9"/>
        <v>0</v>
      </c>
      <c r="BH106" s="147">
        <f t="shared" si="10"/>
        <v>0</v>
      </c>
      <c r="BI106" s="147">
        <f t="shared" si="11"/>
        <v>0</v>
      </c>
      <c r="BJ106" s="15" t="s">
        <v>76</v>
      </c>
      <c r="BK106" s="147">
        <f t="shared" si="12"/>
        <v>0</v>
      </c>
      <c r="BL106" s="15" t="s">
        <v>123</v>
      </c>
      <c r="BM106" s="146" t="s">
        <v>211</v>
      </c>
    </row>
    <row r="107" spans="1:65" s="2" customFormat="1" ht="16.5" customHeight="1">
      <c r="A107" s="30"/>
      <c r="B107" s="133"/>
      <c r="C107" s="148" t="s">
        <v>212</v>
      </c>
      <c r="D107" s="148" t="s">
        <v>126</v>
      </c>
      <c r="E107" s="149" t="s">
        <v>213</v>
      </c>
      <c r="F107" s="150" t="s">
        <v>214</v>
      </c>
      <c r="G107" s="151" t="s">
        <v>122</v>
      </c>
      <c r="H107" s="152">
        <v>3</v>
      </c>
      <c r="I107" s="309"/>
      <c r="J107" s="310"/>
      <c r="K107" s="154">
        <f t="shared" si="0"/>
        <v>0</v>
      </c>
      <c r="L107" s="153"/>
      <c r="M107" s="155"/>
      <c r="N107" s="156" t="s">
        <v>3</v>
      </c>
      <c r="O107" s="142" t="s">
        <v>37</v>
      </c>
      <c r="P107" s="143">
        <f t="shared" si="1"/>
        <v>0</v>
      </c>
      <c r="Q107" s="143">
        <f t="shared" si="2"/>
        <v>0</v>
      </c>
      <c r="R107" s="143">
        <f t="shared" si="3"/>
        <v>0</v>
      </c>
      <c r="S107" s="51"/>
      <c r="T107" s="144">
        <f t="shared" si="4"/>
        <v>0</v>
      </c>
      <c r="U107" s="144">
        <v>0</v>
      </c>
      <c r="V107" s="144">
        <f t="shared" si="5"/>
        <v>0</v>
      </c>
      <c r="W107" s="144">
        <v>0</v>
      </c>
      <c r="X107" s="145">
        <f t="shared" si="6"/>
        <v>0</v>
      </c>
      <c r="Y107" s="30"/>
      <c r="Z107" s="30"/>
      <c r="AA107" s="30"/>
      <c r="AB107" s="30"/>
      <c r="AC107" s="30"/>
      <c r="AD107" s="30"/>
      <c r="AE107" s="30"/>
      <c r="AR107" s="146" t="s">
        <v>123</v>
      </c>
      <c r="AT107" s="146" t="s">
        <v>126</v>
      </c>
      <c r="AU107" s="146" t="s">
        <v>76</v>
      </c>
      <c r="AY107" s="15" t="s">
        <v>117</v>
      </c>
      <c r="BE107" s="147">
        <f t="shared" si="7"/>
        <v>0</v>
      </c>
      <c r="BF107" s="147">
        <f t="shared" si="8"/>
        <v>0</v>
      </c>
      <c r="BG107" s="147">
        <f t="shared" si="9"/>
        <v>0</v>
      </c>
      <c r="BH107" s="147">
        <f t="shared" si="10"/>
        <v>0</v>
      </c>
      <c r="BI107" s="147">
        <f t="shared" si="11"/>
        <v>0</v>
      </c>
      <c r="BJ107" s="15" t="s">
        <v>76</v>
      </c>
      <c r="BK107" s="147">
        <f t="shared" si="12"/>
        <v>0</v>
      </c>
      <c r="BL107" s="15" t="s">
        <v>123</v>
      </c>
      <c r="BM107" s="146" t="s">
        <v>215</v>
      </c>
    </row>
    <row r="108" spans="1:65" s="2" customFormat="1" ht="16.5" customHeight="1">
      <c r="A108" s="30"/>
      <c r="B108" s="133"/>
      <c r="C108" s="134" t="s">
        <v>216</v>
      </c>
      <c r="D108" s="134" t="s">
        <v>119</v>
      </c>
      <c r="E108" s="135" t="s">
        <v>217</v>
      </c>
      <c r="F108" s="136" t="s">
        <v>218</v>
      </c>
      <c r="G108" s="137" t="s">
        <v>122</v>
      </c>
      <c r="H108" s="138">
        <v>2</v>
      </c>
      <c r="I108" s="308"/>
      <c r="J108" s="308"/>
      <c r="K108" s="139">
        <f t="shared" si="0"/>
        <v>0</v>
      </c>
      <c r="L108" s="140"/>
      <c r="M108" s="31"/>
      <c r="N108" s="141" t="s">
        <v>3</v>
      </c>
      <c r="O108" s="142" t="s">
        <v>37</v>
      </c>
      <c r="P108" s="143">
        <f t="shared" si="1"/>
        <v>0</v>
      </c>
      <c r="Q108" s="143">
        <f t="shared" si="2"/>
        <v>0</v>
      </c>
      <c r="R108" s="143">
        <f t="shared" si="3"/>
        <v>0</v>
      </c>
      <c r="S108" s="51"/>
      <c r="T108" s="144">
        <f t="shared" si="4"/>
        <v>0</v>
      </c>
      <c r="U108" s="144">
        <v>0</v>
      </c>
      <c r="V108" s="144">
        <f t="shared" si="5"/>
        <v>0</v>
      </c>
      <c r="W108" s="144">
        <v>0</v>
      </c>
      <c r="X108" s="145">
        <f t="shared" si="6"/>
        <v>0</v>
      </c>
      <c r="Y108" s="30"/>
      <c r="Z108" s="30"/>
      <c r="AA108" s="30"/>
      <c r="AB108" s="30"/>
      <c r="AC108" s="30"/>
      <c r="AD108" s="30"/>
      <c r="AE108" s="30"/>
      <c r="AR108" s="146" t="s">
        <v>123</v>
      </c>
      <c r="AT108" s="146" t="s">
        <v>119</v>
      </c>
      <c r="AU108" s="146" t="s">
        <v>76</v>
      </c>
      <c r="AY108" s="15" t="s">
        <v>117</v>
      </c>
      <c r="BE108" s="147">
        <f t="shared" si="7"/>
        <v>0</v>
      </c>
      <c r="BF108" s="147">
        <f t="shared" si="8"/>
        <v>0</v>
      </c>
      <c r="BG108" s="147">
        <f t="shared" si="9"/>
        <v>0</v>
      </c>
      <c r="BH108" s="147">
        <f t="shared" si="10"/>
        <v>0</v>
      </c>
      <c r="BI108" s="147">
        <f t="shared" si="11"/>
        <v>0</v>
      </c>
      <c r="BJ108" s="15" t="s">
        <v>76</v>
      </c>
      <c r="BK108" s="147">
        <f t="shared" si="12"/>
        <v>0</v>
      </c>
      <c r="BL108" s="15" t="s">
        <v>123</v>
      </c>
      <c r="BM108" s="146" t="s">
        <v>219</v>
      </c>
    </row>
    <row r="109" spans="1:65" s="2" customFormat="1" ht="16.5" customHeight="1">
      <c r="A109" s="30"/>
      <c r="B109" s="133"/>
      <c r="C109" s="134" t="s">
        <v>220</v>
      </c>
      <c r="D109" s="134" t="s">
        <v>119</v>
      </c>
      <c r="E109" s="135" t="s">
        <v>221</v>
      </c>
      <c r="F109" s="136" t="s">
        <v>222</v>
      </c>
      <c r="G109" s="137" t="s">
        <v>122</v>
      </c>
      <c r="H109" s="138">
        <v>4</v>
      </c>
      <c r="I109" s="308"/>
      <c r="J109" s="308"/>
      <c r="K109" s="139">
        <f t="shared" si="0"/>
        <v>0</v>
      </c>
      <c r="L109" s="140"/>
      <c r="M109" s="31"/>
      <c r="N109" s="141" t="s">
        <v>3</v>
      </c>
      <c r="O109" s="142" t="s">
        <v>37</v>
      </c>
      <c r="P109" s="143">
        <f t="shared" si="1"/>
        <v>0</v>
      </c>
      <c r="Q109" s="143">
        <f t="shared" si="2"/>
        <v>0</v>
      </c>
      <c r="R109" s="143">
        <f t="shared" si="3"/>
        <v>0</v>
      </c>
      <c r="S109" s="51"/>
      <c r="T109" s="144">
        <f t="shared" si="4"/>
        <v>0</v>
      </c>
      <c r="U109" s="144">
        <v>0</v>
      </c>
      <c r="V109" s="144">
        <f t="shared" si="5"/>
        <v>0</v>
      </c>
      <c r="W109" s="144">
        <v>0</v>
      </c>
      <c r="X109" s="145">
        <f t="shared" si="6"/>
        <v>0</v>
      </c>
      <c r="Y109" s="30"/>
      <c r="Z109" s="30"/>
      <c r="AA109" s="30"/>
      <c r="AB109" s="30"/>
      <c r="AC109" s="30"/>
      <c r="AD109" s="30"/>
      <c r="AE109" s="30"/>
      <c r="AR109" s="146" t="s">
        <v>123</v>
      </c>
      <c r="AT109" s="146" t="s">
        <v>119</v>
      </c>
      <c r="AU109" s="146" t="s">
        <v>76</v>
      </c>
      <c r="AY109" s="15" t="s">
        <v>117</v>
      </c>
      <c r="BE109" s="147">
        <f t="shared" si="7"/>
        <v>0</v>
      </c>
      <c r="BF109" s="147">
        <f t="shared" si="8"/>
        <v>0</v>
      </c>
      <c r="BG109" s="147">
        <f t="shared" si="9"/>
        <v>0</v>
      </c>
      <c r="BH109" s="147">
        <f t="shared" si="10"/>
        <v>0</v>
      </c>
      <c r="BI109" s="147">
        <f t="shared" si="11"/>
        <v>0</v>
      </c>
      <c r="BJ109" s="15" t="s">
        <v>76</v>
      </c>
      <c r="BK109" s="147">
        <f t="shared" si="12"/>
        <v>0</v>
      </c>
      <c r="BL109" s="15" t="s">
        <v>123</v>
      </c>
      <c r="BM109" s="146" t="s">
        <v>223</v>
      </c>
    </row>
    <row r="110" spans="1:65" s="2" customFormat="1" ht="16.5" customHeight="1">
      <c r="A110" s="30"/>
      <c r="B110" s="133"/>
      <c r="C110" s="134" t="s">
        <v>224</v>
      </c>
      <c r="D110" s="134" t="s">
        <v>119</v>
      </c>
      <c r="E110" s="135" t="s">
        <v>225</v>
      </c>
      <c r="F110" s="136" t="s">
        <v>226</v>
      </c>
      <c r="G110" s="137" t="s">
        <v>122</v>
      </c>
      <c r="H110" s="138">
        <v>12</v>
      </c>
      <c r="I110" s="308"/>
      <c r="J110" s="308"/>
      <c r="K110" s="139">
        <f t="shared" si="0"/>
        <v>0</v>
      </c>
      <c r="L110" s="140"/>
      <c r="M110" s="31"/>
      <c r="N110" s="141" t="s">
        <v>3</v>
      </c>
      <c r="O110" s="142" t="s">
        <v>37</v>
      </c>
      <c r="P110" s="143">
        <f t="shared" si="1"/>
        <v>0</v>
      </c>
      <c r="Q110" s="143">
        <f t="shared" si="2"/>
        <v>0</v>
      </c>
      <c r="R110" s="143">
        <f t="shared" si="3"/>
        <v>0</v>
      </c>
      <c r="S110" s="51"/>
      <c r="T110" s="144">
        <f t="shared" si="4"/>
        <v>0</v>
      </c>
      <c r="U110" s="144">
        <v>0</v>
      </c>
      <c r="V110" s="144">
        <f t="shared" si="5"/>
        <v>0</v>
      </c>
      <c r="W110" s="144">
        <v>0</v>
      </c>
      <c r="X110" s="145">
        <f t="shared" si="6"/>
        <v>0</v>
      </c>
      <c r="Y110" s="30"/>
      <c r="Z110" s="30"/>
      <c r="AA110" s="30"/>
      <c r="AB110" s="30"/>
      <c r="AC110" s="30"/>
      <c r="AD110" s="30"/>
      <c r="AE110" s="30"/>
      <c r="AR110" s="146" t="s">
        <v>123</v>
      </c>
      <c r="AT110" s="146" t="s">
        <v>119</v>
      </c>
      <c r="AU110" s="146" t="s">
        <v>76</v>
      </c>
      <c r="AY110" s="15" t="s">
        <v>117</v>
      </c>
      <c r="BE110" s="147">
        <f t="shared" si="7"/>
        <v>0</v>
      </c>
      <c r="BF110" s="147">
        <f t="shared" si="8"/>
        <v>0</v>
      </c>
      <c r="BG110" s="147">
        <f t="shared" si="9"/>
        <v>0</v>
      </c>
      <c r="BH110" s="147">
        <f t="shared" si="10"/>
        <v>0</v>
      </c>
      <c r="BI110" s="147">
        <f t="shared" si="11"/>
        <v>0</v>
      </c>
      <c r="BJ110" s="15" t="s">
        <v>76</v>
      </c>
      <c r="BK110" s="147">
        <f t="shared" si="12"/>
        <v>0</v>
      </c>
      <c r="BL110" s="15" t="s">
        <v>123</v>
      </c>
      <c r="BM110" s="146" t="s">
        <v>227</v>
      </c>
    </row>
    <row r="111" spans="1:65" s="2" customFormat="1" ht="16.5" customHeight="1">
      <c r="A111" s="30"/>
      <c r="B111" s="133"/>
      <c r="C111" s="148" t="s">
        <v>228</v>
      </c>
      <c r="D111" s="148" t="s">
        <v>126</v>
      </c>
      <c r="E111" s="149" t="s">
        <v>229</v>
      </c>
      <c r="F111" s="150" t="s">
        <v>230</v>
      </c>
      <c r="G111" s="151" t="s">
        <v>122</v>
      </c>
      <c r="H111" s="152">
        <v>24</v>
      </c>
      <c r="I111" s="309"/>
      <c r="J111" s="310"/>
      <c r="K111" s="154">
        <f t="shared" si="0"/>
        <v>0</v>
      </c>
      <c r="L111" s="153"/>
      <c r="M111" s="155"/>
      <c r="N111" s="156" t="s">
        <v>3</v>
      </c>
      <c r="O111" s="142" t="s">
        <v>37</v>
      </c>
      <c r="P111" s="143">
        <f t="shared" si="1"/>
        <v>0</v>
      </c>
      <c r="Q111" s="143">
        <f t="shared" si="2"/>
        <v>0</v>
      </c>
      <c r="R111" s="143">
        <f t="shared" si="3"/>
        <v>0</v>
      </c>
      <c r="S111" s="51"/>
      <c r="T111" s="144">
        <f t="shared" si="4"/>
        <v>0</v>
      </c>
      <c r="U111" s="144">
        <v>0</v>
      </c>
      <c r="V111" s="144">
        <f t="shared" si="5"/>
        <v>0</v>
      </c>
      <c r="W111" s="144">
        <v>0</v>
      </c>
      <c r="X111" s="145">
        <f t="shared" si="6"/>
        <v>0</v>
      </c>
      <c r="Y111" s="30"/>
      <c r="Z111" s="30"/>
      <c r="AA111" s="30"/>
      <c r="AB111" s="30"/>
      <c r="AC111" s="30"/>
      <c r="AD111" s="30"/>
      <c r="AE111" s="30"/>
      <c r="AR111" s="146" t="s">
        <v>123</v>
      </c>
      <c r="AT111" s="146" t="s">
        <v>126</v>
      </c>
      <c r="AU111" s="146" t="s">
        <v>76</v>
      </c>
      <c r="AY111" s="15" t="s">
        <v>117</v>
      </c>
      <c r="BE111" s="147">
        <f t="shared" si="7"/>
        <v>0</v>
      </c>
      <c r="BF111" s="147">
        <f t="shared" si="8"/>
        <v>0</v>
      </c>
      <c r="BG111" s="147">
        <f t="shared" si="9"/>
        <v>0</v>
      </c>
      <c r="BH111" s="147">
        <f t="shared" si="10"/>
        <v>0</v>
      </c>
      <c r="BI111" s="147">
        <f t="shared" si="11"/>
        <v>0</v>
      </c>
      <c r="BJ111" s="15" t="s">
        <v>76</v>
      </c>
      <c r="BK111" s="147">
        <f t="shared" si="12"/>
        <v>0</v>
      </c>
      <c r="BL111" s="15" t="s">
        <v>123</v>
      </c>
      <c r="BM111" s="146" t="s">
        <v>231</v>
      </c>
    </row>
    <row r="112" spans="1:65" s="2" customFormat="1" ht="16.5" customHeight="1">
      <c r="A112" s="30"/>
      <c r="B112" s="133"/>
      <c r="C112" s="148" t="s">
        <v>232</v>
      </c>
      <c r="D112" s="148" t="s">
        <v>126</v>
      </c>
      <c r="E112" s="149" t="s">
        <v>233</v>
      </c>
      <c r="F112" s="150" t="s">
        <v>234</v>
      </c>
      <c r="G112" s="151" t="s">
        <v>235</v>
      </c>
      <c r="H112" s="152">
        <v>14.4</v>
      </c>
      <c r="I112" s="309"/>
      <c r="J112" s="310"/>
      <c r="K112" s="154">
        <f t="shared" si="0"/>
        <v>0</v>
      </c>
      <c r="L112" s="153"/>
      <c r="M112" s="155"/>
      <c r="N112" s="156" t="s">
        <v>3</v>
      </c>
      <c r="O112" s="142" t="s">
        <v>37</v>
      </c>
      <c r="P112" s="143">
        <f t="shared" si="1"/>
        <v>0</v>
      </c>
      <c r="Q112" s="143">
        <f t="shared" si="2"/>
        <v>0</v>
      </c>
      <c r="R112" s="143">
        <f t="shared" si="3"/>
        <v>0</v>
      </c>
      <c r="S112" s="51"/>
      <c r="T112" s="144">
        <f t="shared" si="4"/>
        <v>0</v>
      </c>
      <c r="U112" s="144">
        <v>0</v>
      </c>
      <c r="V112" s="144">
        <f t="shared" si="5"/>
        <v>0</v>
      </c>
      <c r="W112" s="144">
        <v>0</v>
      </c>
      <c r="X112" s="145">
        <f t="shared" si="6"/>
        <v>0</v>
      </c>
      <c r="Y112" s="30"/>
      <c r="Z112" s="30"/>
      <c r="AA112" s="30"/>
      <c r="AB112" s="30"/>
      <c r="AC112" s="30"/>
      <c r="AD112" s="30"/>
      <c r="AE112" s="30"/>
      <c r="AR112" s="146" t="s">
        <v>123</v>
      </c>
      <c r="AT112" s="146" t="s">
        <v>126</v>
      </c>
      <c r="AU112" s="146" t="s">
        <v>76</v>
      </c>
      <c r="AY112" s="15" t="s">
        <v>117</v>
      </c>
      <c r="BE112" s="147">
        <f t="shared" si="7"/>
        <v>0</v>
      </c>
      <c r="BF112" s="147">
        <f t="shared" si="8"/>
        <v>0</v>
      </c>
      <c r="BG112" s="147">
        <f t="shared" si="9"/>
        <v>0</v>
      </c>
      <c r="BH112" s="147">
        <f t="shared" si="10"/>
        <v>0</v>
      </c>
      <c r="BI112" s="147">
        <f t="shared" si="11"/>
        <v>0</v>
      </c>
      <c r="BJ112" s="15" t="s">
        <v>76</v>
      </c>
      <c r="BK112" s="147">
        <f t="shared" si="12"/>
        <v>0</v>
      </c>
      <c r="BL112" s="15" t="s">
        <v>123</v>
      </c>
      <c r="BM112" s="146" t="s">
        <v>236</v>
      </c>
    </row>
    <row r="113" spans="1:65" s="2" customFormat="1" ht="16.5" customHeight="1">
      <c r="A113" s="30"/>
      <c r="B113" s="133"/>
      <c r="C113" s="148" t="s">
        <v>237</v>
      </c>
      <c r="D113" s="148" t="s">
        <v>126</v>
      </c>
      <c r="E113" s="149" t="s">
        <v>238</v>
      </c>
      <c r="F113" s="150" t="s">
        <v>239</v>
      </c>
      <c r="G113" s="151" t="s">
        <v>122</v>
      </c>
      <c r="H113" s="152">
        <v>24</v>
      </c>
      <c r="I113" s="309"/>
      <c r="J113" s="310"/>
      <c r="K113" s="154">
        <f t="shared" si="0"/>
        <v>0</v>
      </c>
      <c r="L113" s="153"/>
      <c r="M113" s="155"/>
      <c r="N113" s="156" t="s">
        <v>3</v>
      </c>
      <c r="O113" s="142" t="s">
        <v>37</v>
      </c>
      <c r="P113" s="143">
        <f t="shared" si="1"/>
        <v>0</v>
      </c>
      <c r="Q113" s="143">
        <f t="shared" si="2"/>
        <v>0</v>
      </c>
      <c r="R113" s="143">
        <f t="shared" si="3"/>
        <v>0</v>
      </c>
      <c r="S113" s="51"/>
      <c r="T113" s="144">
        <f t="shared" si="4"/>
        <v>0</v>
      </c>
      <c r="U113" s="144">
        <v>0</v>
      </c>
      <c r="V113" s="144">
        <f t="shared" si="5"/>
        <v>0</v>
      </c>
      <c r="W113" s="144">
        <v>0</v>
      </c>
      <c r="X113" s="145">
        <f t="shared" si="6"/>
        <v>0</v>
      </c>
      <c r="Y113" s="30"/>
      <c r="Z113" s="30"/>
      <c r="AA113" s="30"/>
      <c r="AB113" s="30"/>
      <c r="AC113" s="30"/>
      <c r="AD113" s="30"/>
      <c r="AE113" s="30"/>
      <c r="AR113" s="146" t="s">
        <v>240</v>
      </c>
      <c r="AT113" s="146" t="s">
        <v>126</v>
      </c>
      <c r="AU113" s="146" t="s">
        <v>76</v>
      </c>
      <c r="AY113" s="15" t="s">
        <v>117</v>
      </c>
      <c r="BE113" s="147">
        <f t="shared" si="7"/>
        <v>0</v>
      </c>
      <c r="BF113" s="147">
        <f t="shared" si="8"/>
        <v>0</v>
      </c>
      <c r="BG113" s="147">
        <f t="shared" si="9"/>
        <v>0</v>
      </c>
      <c r="BH113" s="147">
        <f t="shared" si="10"/>
        <v>0</v>
      </c>
      <c r="BI113" s="147">
        <f t="shared" si="11"/>
        <v>0</v>
      </c>
      <c r="BJ113" s="15" t="s">
        <v>76</v>
      </c>
      <c r="BK113" s="147">
        <f t="shared" si="12"/>
        <v>0</v>
      </c>
      <c r="BL113" s="15" t="s">
        <v>240</v>
      </c>
      <c r="BM113" s="146" t="s">
        <v>241</v>
      </c>
    </row>
    <row r="114" spans="1:65" s="2" customFormat="1" ht="16.5" customHeight="1">
      <c r="A114" s="30"/>
      <c r="B114" s="133"/>
      <c r="C114" s="134" t="s">
        <v>242</v>
      </c>
      <c r="D114" s="134" t="s">
        <v>119</v>
      </c>
      <c r="E114" s="135" t="s">
        <v>243</v>
      </c>
      <c r="F114" s="136" t="s">
        <v>244</v>
      </c>
      <c r="G114" s="137" t="s">
        <v>122</v>
      </c>
      <c r="H114" s="138">
        <v>1</v>
      </c>
      <c r="I114" s="308"/>
      <c r="J114" s="308"/>
      <c r="K114" s="139">
        <f t="shared" si="0"/>
        <v>0</v>
      </c>
      <c r="L114" s="140"/>
      <c r="M114" s="31"/>
      <c r="N114" s="141" t="s">
        <v>3</v>
      </c>
      <c r="O114" s="142" t="s">
        <v>37</v>
      </c>
      <c r="P114" s="143">
        <f t="shared" si="1"/>
        <v>0</v>
      </c>
      <c r="Q114" s="143">
        <f t="shared" si="2"/>
        <v>0</v>
      </c>
      <c r="R114" s="143">
        <f t="shared" si="3"/>
        <v>0</v>
      </c>
      <c r="S114" s="51"/>
      <c r="T114" s="144">
        <f t="shared" si="4"/>
        <v>0</v>
      </c>
      <c r="U114" s="144">
        <v>0</v>
      </c>
      <c r="V114" s="144">
        <f t="shared" si="5"/>
        <v>0</v>
      </c>
      <c r="W114" s="144">
        <v>0</v>
      </c>
      <c r="X114" s="145">
        <f t="shared" si="6"/>
        <v>0</v>
      </c>
      <c r="Y114" s="30"/>
      <c r="Z114" s="30"/>
      <c r="AA114" s="30"/>
      <c r="AB114" s="30"/>
      <c r="AC114" s="30"/>
      <c r="AD114" s="30"/>
      <c r="AE114" s="30"/>
      <c r="AR114" s="146" t="s">
        <v>123</v>
      </c>
      <c r="AT114" s="146" t="s">
        <v>119</v>
      </c>
      <c r="AU114" s="146" t="s">
        <v>76</v>
      </c>
      <c r="AY114" s="15" t="s">
        <v>117</v>
      </c>
      <c r="BE114" s="147">
        <f t="shared" si="7"/>
        <v>0</v>
      </c>
      <c r="BF114" s="147">
        <f t="shared" si="8"/>
        <v>0</v>
      </c>
      <c r="BG114" s="147">
        <f t="shared" si="9"/>
        <v>0</v>
      </c>
      <c r="BH114" s="147">
        <f t="shared" si="10"/>
        <v>0</v>
      </c>
      <c r="BI114" s="147">
        <f t="shared" si="11"/>
        <v>0</v>
      </c>
      <c r="BJ114" s="15" t="s">
        <v>76</v>
      </c>
      <c r="BK114" s="147">
        <f t="shared" si="12"/>
        <v>0</v>
      </c>
      <c r="BL114" s="15" t="s">
        <v>123</v>
      </c>
      <c r="BM114" s="146" t="s">
        <v>245</v>
      </c>
    </row>
    <row r="115" spans="1:65" s="2" customFormat="1" ht="16.5" customHeight="1">
      <c r="A115" s="30"/>
      <c r="B115" s="133"/>
      <c r="C115" s="148" t="s">
        <v>246</v>
      </c>
      <c r="D115" s="148" t="s">
        <v>126</v>
      </c>
      <c r="E115" s="149" t="s">
        <v>247</v>
      </c>
      <c r="F115" s="150" t="s">
        <v>248</v>
      </c>
      <c r="G115" s="151" t="s">
        <v>122</v>
      </c>
      <c r="H115" s="152">
        <v>1</v>
      </c>
      <c r="I115" s="309"/>
      <c r="J115" s="310"/>
      <c r="K115" s="154">
        <f t="shared" si="0"/>
        <v>0</v>
      </c>
      <c r="L115" s="153"/>
      <c r="M115" s="155"/>
      <c r="N115" s="156" t="s">
        <v>3</v>
      </c>
      <c r="O115" s="142" t="s">
        <v>37</v>
      </c>
      <c r="P115" s="143">
        <f t="shared" si="1"/>
        <v>0</v>
      </c>
      <c r="Q115" s="143">
        <f t="shared" si="2"/>
        <v>0</v>
      </c>
      <c r="R115" s="143">
        <f t="shared" si="3"/>
        <v>0</v>
      </c>
      <c r="S115" s="51"/>
      <c r="T115" s="144">
        <f t="shared" si="4"/>
        <v>0</v>
      </c>
      <c r="U115" s="144">
        <v>0</v>
      </c>
      <c r="V115" s="144">
        <f t="shared" si="5"/>
        <v>0</v>
      </c>
      <c r="W115" s="144">
        <v>0</v>
      </c>
      <c r="X115" s="145">
        <f t="shared" si="6"/>
        <v>0</v>
      </c>
      <c r="Y115" s="30"/>
      <c r="Z115" s="30"/>
      <c r="AA115" s="30"/>
      <c r="AB115" s="30"/>
      <c r="AC115" s="30"/>
      <c r="AD115" s="30"/>
      <c r="AE115" s="30"/>
      <c r="AR115" s="146" t="s">
        <v>123</v>
      </c>
      <c r="AT115" s="146" t="s">
        <v>126</v>
      </c>
      <c r="AU115" s="146" t="s">
        <v>76</v>
      </c>
      <c r="AY115" s="15" t="s">
        <v>117</v>
      </c>
      <c r="BE115" s="147">
        <f t="shared" si="7"/>
        <v>0</v>
      </c>
      <c r="BF115" s="147">
        <f t="shared" si="8"/>
        <v>0</v>
      </c>
      <c r="BG115" s="147">
        <f t="shared" si="9"/>
        <v>0</v>
      </c>
      <c r="BH115" s="147">
        <f t="shared" si="10"/>
        <v>0</v>
      </c>
      <c r="BI115" s="147">
        <f t="shared" si="11"/>
        <v>0</v>
      </c>
      <c r="BJ115" s="15" t="s">
        <v>76</v>
      </c>
      <c r="BK115" s="147">
        <f t="shared" si="12"/>
        <v>0</v>
      </c>
      <c r="BL115" s="15" t="s">
        <v>123</v>
      </c>
      <c r="BM115" s="146" t="s">
        <v>249</v>
      </c>
    </row>
    <row r="116" spans="1:65" s="2" customFormat="1" ht="16.5" customHeight="1">
      <c r="A116" s="30"/>
      <c r="B116" s="133"/>
      <c r="C116" s="134" t="s">
        <v>250</v>
      </c>
      <c r="D116" s="134" t="s">
        <v>119</v>
      </c>
      <c r="E116" s="135" t="s">
        <v>251</v>
      </c>
      <c r="F116" s="136" t="s">
        <v>252</v>
      </c>
      <c r="G116" s="137" t="s">
        <v>235</v>
      </c>
      <c r="H116" s="138">
        <v>216</v>
      </c>
      <c r="I116" s="308"/>
      <c r="J116" s="308"/>
      <c r="K116" s="139">
        <f t="shared" ref="K116:K152" si="13">ROUND(P116*H116,2)</f>
        <v>0</v>
      </c>
      <c r="L116" s="140"/>
      <c r="M116" s="31"/>
      <c r="N116" s="141" t="s">
        <v>3</v>
      </c>
      <c r="O116" s="142" t="s">
        <v>37</v>
      </c>
      <c r="P116" s="143">
        <f t="shared" ref="P116:P152" si="14">I116+J116</f>
        <v>0</v>
      </c>
      <c r="Q116" s="143">
        <f t="shared" ref="Q116:Q152" si="15">ROUND(I116*H116,2)</f>
        <v>0</v>
      </c>
      <c r="R116" s="143">
        <f t="shared" ref="R116:R152" si="16">ROUND(J116*H116,2)</f>
        <v>0</v>
      </c>
      <c r="S116" s="51"/>
      <c r="T116" s="144">
        <f t="shared" ref="T116:T147" si="17">S116*H116</f>
        <v>0</v>
      </c>
      <c r="U116" s="144">
        <v>0</v>
      </c>
      <c r="V116" s="144">
        <f t="shared" ref="V116:V147" si="18">U116*H116</f>
        <v>0</v>
      </c>
      <c r="W116" s="144">
        <v>0</v>
      </c>
      <c r="X116" s="145">
        <f t="shared" ref="X116:X147" si="19">W116*H116</f>
        <v>0</v>
      </c>
      <c r="Y116" s="30"/>
      <c r="Z116" s="30"/>
      <c r="AA116" s="30"/>
      <c r="AB116" s="30"/>
      <c r="AC116" s="30"/>
      <c r="AD116" s="30"/>
      <c r="AE116" s="30"/>
      <c r="AR116" s="146" t="s">
        <v>123</v>
      </c>
      <c r="AT116" s="146" t="s">
        <v>119</v>
      </c>
      <c r="AU116" s="146" t="s">
        <v>76</v>
      </c>
      <c r="AY116" s="15" t="s">
        <v>117</v>
      </c>
      <c r="BE116" s="147">
        <f t="shared" ref="BE116:BE152" si="20">IF(O116="základní",K116,0)</f>
        <v>0</v>
      </c>
      <c r="BF116" s="147">
        <f t="shared" ref="BF116:BF152" si="21">IF(O116="snížená",K116,0)</f>
        <v>0</v>
      </c>
      <c r="BG116" s="147">
        <f t="shared" ref="BG116:BG152" si="22">IF(O116="zákl. přenesená",K116,0)</f>
        <v>0</v>
      </c>
      <c r="BH116" s="147">
        <f t="shared" ref="BH116:BH152" si="23">IF(O116="sníž. přenesená",K116,0)</f>
        <v>0</v>
      </c>
      <c r="BI116" s="147">
        <f t="shared" ref="BI116:BI152" si="24">IF(O116="nulová",K116,0)</f>
        <v>0</v>
      </c>
      <c r="BJ116" s="15" t="s">
        <v>76</v>
      </c>
      <c r="BK116" s="147">
        <f t="shared" ref="BK116:BK152" si="25">ROUND(P116*H116,2)</f>
        <v>0</v>
      </c>
      <c r="BL116" s="15" t="s">
        <v>123</v>
      </c>
      <c r="BM116" s="146" t="s">
        <v>253</v>
      </c>
    </row>
    <row r="117" spans="1:65" s="2" customFormat="1" ht="16.5" customHeight="1">
      <c r="A117" s="30"/>
      <c r="B117" s="133"/>
      <c r="C117" s="134" t="s">
        <v>254</v>
      </c>
      <c r="D117" s="134" t="s">
        <v>119</v>
      </c>
      <c r="E117" s="135" t="s">
        <v>255</v>
      </c>
      <c r="F117" s="136" t="s">
        <v>256</v>
      </c>
      <c r="G117" s="137" t="s">
        <v>122</v>
      </c>
      <c r="H117" s="138">
        <v>2</v>
      </c>
      <c r="I117" s="308"/>
      <c r="J117" s="308"/>
      <c r="K117" s="139">
        <f t="shared" si="13"/>
        <v>0</v>
      </c>
      <c r="L117" s="140"/>
      <c r="M117" s="31"/>
      <c r="N117" s="141" t="s">
        <v>3</v>
      </c>
      <c r="O117" s="142" t="s">
        <v>37</v>
      </c>
      <c r="P117" s="143">
        <f t="shared" si="14"/>
        <v>0</v>
      </c>
      <c r="Q117" s="143">
        <f t="shared" si="15"/>
        <v>0</v>
      </c>
      <c r="R117" s="143">
        <f t="shared" si="16"/>
        <v>0</v>
      </c>
      <c r="S117" s="51"/>
      <c r="T117" s="144">
        <f t="shared" si="17"/>
        <v>0</v>
      </c>
      <c r="U117" s="144">
        <v>0</v>
      </c>
      <c r="V117" s="144">
        <f t="shared" si="18"/>
        <v>0</v>
      </c>
      <c r="W117" s="144">
        <v>0</v>
      </c>
      <c r="X117" s="145">
        <f t="shared" si="19"/>
        <v>0</v>
      </c>
      <c r="Y117" s="30"/>
      <c r="Z117" s="30"/>
      <c r="AA117" s="30"/>
      <c r="AB117" s="30"/>
      <c r="AC117" s="30"/>
      <c r="AD117" s="30"/>
      <c r="AE117" s="30"/>
      <c r="AR117" s="146" t="s">
        <v>123</v>
      </c>
      <c r="AT117" s="146" t="s">
        <v>119</v>
      </c>
      <c r="AU117" s="146" t="s">
        <v>76</v>
      </c>
      <c r="AY117" s="15" t="s">
        <v>117</v>
      </c>
      <c r="BE117" s="147">
        <f t="shared" si="20"/>
        <v>0</v>
      </c>
      <c r="BF117" s="147">
        <f t="shared" si="21"/>
        <v>0</v>
      </c>
      <c r="BG117" s="147">
        <f t="shared" si="22"/>
        <v>0</v>
      </c>
      <c r="BH117" s="147">
        <f t="shared" si="23"/>
        <v>0</v>
      </c>
      <c r="BI117" s="147">
        <f t="shared" si="24"/>
        <v>0</v>
      </c>
      <c r="BJ117" s="15" t="s">
        <v>76</v>
      </c>
      <c r="BK117" s="147">
        <f t="shared" si="25"/>
        <v>0</v>
      </c>
      <c r="BL117" s="15" t="s">
        <v>123</v>
      </c>
      <c r="BM117" s="146" t="s">
        <v>257</v>
      </c>
    </row>
    <row r="118" spans="1:65" s="2" customFormat="1" ht="16.5" customHeight="1">
      <c r="A118" s="30"/>
      <c r="B118" s="133"/>
      <c r="C118" s="134" t="s">
        <v>258</v>
      </c>
      <c r="D118" s="134" t="s">
        <v>119</v>
      </c>
      <c r="E118" s="135" t="s">
        <v>259</v>
      </c>
      <c r="F118" s="136" t="s">
        <v>260</v>
      </c>
      <c r="G118" s="137" t="s">
        <v>122</v>
      </c>
      <c r="H118" s="138">
        <v>2</v>
      </c>
      <c r="I118" s="308"/>
      <c r="J118" s="308"/>
      <c r="K118" s="139">
        <f t="shared" si="13"/>
        <v>0</v>
      </c>
      <c r="L118" s="140"/>
      <c r="M118" s="31"/>
      <c r="N118" s="141" t="s">
        <v>3</v>
      </c>
      <c r="O118" s="142" t="s">
        <v>37</v>
      </c>
      <c r="P118" s="143">
        <f t="shared" si="14"/>
        <v>0</v>
      </c>
      <c r="Q118" s="143">
        <f t="shared" si="15"/>
        <v>0</v>
      </c>
      <c r="R118" s="143">
        <f t="shared" si="16"/>
        <v>0</v>
      </c>
      <c r="S118" s="51"/>
      <c r="T118" s="144">
        <f t="shared" si="17"/>
        <v>0</v>
      </c>
      <c r="U118" s="144">
        <v>0</v>
      </c>
      <c r="V118" s="144">
        <f t="shared" si="18"/>
        <v>0</v>
      </c>
      <c r="W118" s="144">
        <v>0</v>
      </c>
      <c r="X118" s="145">
        <f t="shared" si="19"/>
        <v>0</v>
      </c>
      <c r="Y118" s="30"/>
      <c r="Z118" s="30"/>
      <c r="AA118" s="30"/>
      <c r="AB118" s="30"/>
      <c r="AC118" s="30"/>
      <c r="AD118" s="30"/>
      <c r="AE118" s="30"/>
      <c r="AR118" s="146" t="s">
        <v>123</v>
      </c>
      <c r="AT118" s="146" t="s">
        <v>119</v>
      </c>
      <c r="AU118" s="146" t="s">
        <v>76</v>
      </c>
      <c r="AY118" s="15" t="s">
        <v>117</v>
      </c>
      <c r="BE118" s="147">
        <f t="shared" si="20"/>
        <v>0</v>
      </c>
      <c r="BF118" s="147">
        <f t="shared" si="21"/>
        <v>0</v>
      </c>
      <c r="BG118" s="147">
        <f t="shared" si="22"/>
        <v>0</v>
      </c>
      <c r="BH118" s="147">
        <f t="shared" si="23"/>
        <v>0</v>
      </c>
      <c r="BI118" s="147">
        <f t="shared" si="24"/>
        <v>0</v>
      </c>
      <c r="BJ118" s="15" t="s">
        <v>76</v>
      </c>
      <c r="BK118" s="147">
        <f t="shared" si="25"/>
        <v>0</v>
      </c>
      <c r="BL118" s="15" t="s">
        <v>123</v>
      </c>
      <c r="BM118" s="146" t="s">
        <v>261</v>
      </c>
    </row>
    <row r="119" spans="1:65" s="2" customFormat="1" ht="16.5" customHeight="1">
      <c r="A119" s="30"/>
      <c r="B119" s="133"/>
      <c r="C119" s="134" t="s">
        <v>262</v>
      </c>
      <c r="D119" s="134" t="s">
        <v>119</v>
      </c>
      <c r="E119" s="135" t="s">
        <v>263</v>
      </c>
      <c r="F119" s="136" t="s">
        <v>264</v>
      </c>
      <c r="G119" s="137" t="s">
        <v>122</v>
      </c>
      <c r="H119" s="138">
        <v>4</v>
      </c>
      <c r="I119" s="308"/>
      <c r="J119" s="308"/>
      <c r="K119" s="139">
        <f t="shared" si="13"/>
        <v>0</v>
      </c>
      <c r="L119" s="140"/>
      <c r="M119" s="31"/>
      <c r="N119" s="141" t="s">
        <v>3</v>
      </c>
      <c r="O119" s="142" t="s">
        <v>37</v>
      </c>
      <c r="P119" s="143">
        <f t="shared" si="14"/>
        <v>0</v>
      </c>
      <c r="Q119" s="143">
        <f t="shared" si="15"/>
        <v>0</v>
      </c>
      <c r="R119" s="143">
        <f t="shared" si="16"/>
        <v>0</v>
      </c>
      <c r="S119" s="51"/>
      <c r="T119" s="144">
        <f t="shared" si="17"/>
        <v>0</v>
      </c>
      <c r="U119" s="144">
        <v>0</v>
      </c>
      <c r="V119" s="144">
        <f t="shared" si="18"/>
        <v>0</v>
      </c>
      <c r="W119" s="144">
        <v>0</v>
      </c>
      <c r="X119" s="145">
        <f t="shared" si="19"/>
        <v>0</v>
      </c>
      <c r="Y119" s="30"/>
      <c r="Z119" s="30"/>
      <c r="AA119" s="30"/>
      <c r="AB119" s="30"/>
      <c r="AC119" s="30"/>
      <c r="AD119" s="30"/>
      <c r="AE119" s="30"/>
      <c r="AR119" s="146" t="s">
        <v>123</v>
      </c>
      <c r="AT119" s="146" t="s">
        <v>119</v>
      </c>
      <c r="AU119" s="146" t="s">
        <v>76</v>
      </c>
      <c r="AY119" s="15" t="s">
        <v>117</v>
      </c>
      <c r="BE119" s="147">
        <f t="shared" si="20"/>
        <v>0</v>
      </c>
      <c r="BF119" s="147">
        <f t="shared" si="21"/>
        <v>0</v>
      </c>
      <c r="BG119" s="147">
        <f t="shared" si="22"/>
        <v>0</v>
      </c>
      <c r="BH119" s="147">
        <f t="shared" si="23"/>
        <v>0</v>
      </c>
      <c r="BI119" s="147">
        <f t="shared" si="24"/>
        <v>0</v>
      </c>
      <c r="BJ119" s="15" t="s">
        <v>76</v>
      </c>
      <c r="BK119" s="147">
        <f t="shared" si="25"/>
        <v>0</v>
      </c>
      <c r="BL119" s="15" t="s">
        <v>123</v>
      </c>
      <c r="BM119" s="146" t="s">
        <v>265</v>
      </c>
    </row>
    <row r="120" spans="1:65" s="2" customFormat="1" ht="16.5" customHeight="1">
      <c r="A120" s="30"/>
      <c r="B120" s="133"/>
      <c r="C120" s="134" t="s">
        <v>266</v>
      </c>
      <c r="D120" s="134" t="s">
        <v>119</v>
      </c>
      <c r="E120" s="135" t="s">
        <v>267</v>
      </c>
      <c r="F120" s="136" t="s">
        <v>268</v>
      </c>
      <c r="G120" s="137" t="s">
        <v>269</v>
      </c>
      <c r="H120" s="138">
        <v>1</v>
      </c>
      <c r="I120" s="308"/>
      <c r="J120" s="308"/>
      <c r="K120" s="139">
        <f t="shared" si="13"/>
        <v>0</v>
      </c>
      <c r="L120" s="140"/>
      <c r="M120" s="31"/>
      <c r="N120" s="141" t="s">
        <v>3</v>
      </c>
      <c r="O120" s="142" t="s">
        <v>37</v>
      </c>
      <c r="P120" s="143">
        <f t="shared" si="14"/>
        <v>0</v>
      </c>
      <c r="Q120" s="143">
        <f t="shared" si="15"/>
        <v>0</v>
      </c>
      <c r="R120" s="143">
        <f t="shared" si="16"/>
        <v>0</v>
      </c>
      <c r="S120" s="51"/>
      <c r="T120" s="144">
        <f t="shared" si="17"/>
        <v>0</v>
      </c>
      <c r="U120" s="144">
        <v>0</v>
      </c>
      <c r="V120" s="144">
        <f t="shared" si="18"/>
        <v>0</v>
      </c>
      <c r="W120" s="144">
        <v>0</v>
      </c>
      <c r="X120" s="145">
        <f t="shared" si="19"/>
        <v>0</v>
      </c>
      <c r="Y120" s="30"/>
      <c r="Z120" s="30"/>
      <c r="AA120" s="30"/>
      <c r="AB120" s="30"/>
      <c r="AC120" s="30"/>
      <c r="AD120" s="30"/>
      <c r="AE120" s="30"/>
      <c r="AR120" s="146" t="s">
        <v>123</v>
      </c>
      <c r="AT120" s="146" t="s">
        <v>119</v>
      </c>
      <c r="AU120" s="146" t="s">
        <v>76</v>
      </c>
      <c r="AY120" s="15" t="s">
        <v>117</v>
      </c>
      <c r="BE120" s="147">
        <f t="shared" si="20"/>
        <v>0</v>
      </c>
      <c r="BF120" s="147">
        <f t="shared" si="21"/>
        <v>0</v>
      </c>
      <c r="BG120" s="147">
        <f t="shared" si="22"/>
        <v>0</v>
      </c>
      <c r="BH120" s="147">
        <f t="shared" si="23"/>
        <v>0</v>
      </c>
      <c r="BI120" s="147">
        <f t="shared" si="24"/>
        <v>0</v>
      </c>
      <c r="BJ120" s="15" t="s">
        <v>76</v>
      </c>
      <c r="BK120" s="147">
        <f t="shared" si="25"/>
        <v>0</v>
      </c>
      <c r="BL120" s="15" t="s">
        <v>123</v>
      </c>
      <c r="BM120" s="146" t="s">
        <v>270</v>
      </c>
    </row>
    <row r="121" spans="1:65" s="2" customFormat="1" ht="16.5" customHeight="1">
      <c r="A121" s="30"/>
      <c r="B121" s="133"/>
      <c r="C121" s="134" t="s">
        <v>271</v>
      </c>
      <c r="D121" s="134" t="s">
        <v>119</v>
      </c>
      <c r="E121" s="135" t="s">
        <v>272</v>
      </c>
      <c r="F121" s="136" t="s">
        <v>273</v>
      </c>
      <c r="G121" s="137" t="s">
        <v>269</v>
      </c>
      <c r="H121" s="138">
        <v>1</v>
      </c>
      <c r="I121" s="308"/>
      <c r="J121" s="308"/>
      <c r="K121" s="139">
        <f t="shared" si="13"/>
        <v>0</v>
      </c>
      <c r="L121" s="140"/>
      <c r="M121" s="31"/>
      <c r="N121" s="141" t="s">
        <v>3</v>
      </c>
      <c r="O121" s="142" t="s">
        <v>37</v>
      </c>
      <c r="P121" s="143">
        <f t="shared" si="14"/>
        <v>0</v>
      </c>
      <c r="Q121" s="143">
        <f t="shared" si="15"/>
        <v>0</v>
      </c>
      <c r="R121" s="143">
        <f t="shared" si="16"/>
        <v>0</v>
      </c>
      <c r="S121" s="51"/>
      <c r="T121" s="144">
        <f t="shared" si="17"/>
        <v>0</v>
      </c>
      <c r="U121" s="144">
        <v>0</v>
      </c>
      <c r="V121" s="144">
        <f t="shared" si="18"/>
        <v>0</v>
      </c>
      <c r="W121" s="144">
        <v>0</v>
      </c>
      <c r="X121" s="145">
        <f t="shared" si="19"/>
        <v>0</v>
      </c>
      <c r="Y121" s="30"/>
      <c r="Z121" s="30"/>
      <c r="AA121" s="30"/>
      <c r="AB121" s="30"/>
      <c r="AC121" s="30"/>
      <c r="AD121" s="30"/>
      <c r="AE121" s="30"/>
      <c r="AR121" s="146" t="s">
        <v>123</v>
      </c>
      <c r="AT121" s="146" t="s">
        <v>119</v>
      </c>
      <c r="AU121" s="146" t="s">
        <v>76</v>
      </c>
      <c r="AY121" s="15" t="s">
        <v>117</v>
      </c>
      <c r="BE121" s="147">
        <f t="shared" si="20"/>
        <v>0</v>
      </c>
      <c r="BF121" s="147">
        <f t="shared" si="21"/>
        <v>0</v>
      </c>
      <c r="BG121" s="147">
        <f t="shared" si="22"/>
        <v>0</v>
      </c>
      <c r="BH121" s="147">
        <f t="shared" si="23"/>
        <v>0</v>
      </c>
      <c r="BI121" s="147">
        <f t="shared" si="24"/>
        <v>0</v>
      </c>
      <c r="BJ121" s="15" t="s">
        <v>76</v>
      </c>
      <c r="BK121" s="147">
        <f t="shared" si="25"/>
        <v>0</v>
      </c>
      <c r="BL121" s="15" t="s">
        <v>123</v>
      </c>
      <c r="BM121" s="146" t="s">
        <v>274</v>
      </c>
    </row>
    <row r="122" spans="1:65" s="2" customFormat="1" ht="21.75" customHeight="1">
      <c r="A122" s="30"/>
      <c r="B122" s="133"/>
      <c r="C122" s="134" t="s">
        <v>275</v>
      </c>
      <c r="D122" s="134" t="s">
        <v>119</v>
      </c>
      <c r="E122" s="135" t="s">
        <v>276</v>
      </c>
      <c r="F122" s="136" t="s">
        <v>277</v>
      </c>
      <c r="G122" s="137" t="s">
        <v>122</v>
      </c>
      <c r="H122" s="138">
        <v>1</v>
      </c>
      <c r="I122" s="308"/>
      <c r="J122" s="308"/>
      <c r="K122" s="139">
        <f t="shared" si="13"/>
        <v>0</v>
      </c>
      <c r="L122" s="140"/>
      <c r="M122" s="31"/>
      <c r="N122" s="141" t="s">
        <v>3</v>
      </c>
      <c r="O122" s="142" t="s">
        <v>37</v>
      </c>
      <c r="P122" s="143">
        <f t="shared" si="14"/>
        <v>0</v>
      </c>
      <c r="Q122" s="143">
        <f t="shared" si="15"/>
        <v>0</v>
      </c>
      <c r="R122" s="143">
        <f t="shared" si="16"/>
        <v>0</v>
      </c>
      <c r="S122" s="51"/>
      <c r="T122" s="144">
        <f t="shared" si="17"/>
        <v>0</v>
      </c>
      <c r="U122" s="144">
        <v>0</v>
      </c>
      <c r="V122" s="144">
        <f t="shared" si="18"/>
        <v>0</v>
      </c>
      <c r="W122" s="144">
        <v>0</v>
      </c>
      <c r="X122" s="145">
        <f t="shared" si="19"/>
        <v>0</v>
      </c>
      <c r="Y122" s="30"/>
      <c r="Z122" s="30"/>
      <c r="AA122" s="30"/>
      <c r="AB122" s="30"/>
      <c r="AC122" s="30"/>
      <c r="AD122" s="30"/>
      <c r="AE122" s="30"/>
      <c r="AR122" s="146" t="s">
        <v>123</v>
      </c>
      <c r="AT122" s="146" t="s">
        <v>119</v>
      </c>
      <c r="AU122" s="146" t="s">
        <v>76</v>
      </c>
      <c r="AY122" s="15" t="s">
        <v>117</v>
      </c>
      <c r="BE122" s="147">
        <f t="shared" si="20"/>
        <v>0</v>
      </c>
      <c r="BF122" s="147">
        <f t="shared" si="21"/>
        <v>0</v>
      </c>
      <c r="BG122" s="147">
        <f t="shared" si="22"/>
        <v>0</v>
      </c>
      <c r="BH122" s="147">
        <f t="shared" si="23"/>
        <v>0</v>
      </c>
      <c r="BI122" s="147">
        <f t="shared" si="24"/>
        <v>0</v>
      </c>
      <c r="BJ122" s="15" t="s">
        <v>76</v>
      </c>
      <c r="BK122" s="147">
        <f t="shared" si="25"/>
        <v>0</v>
      </c>
      <c r="BL122" s="15" t="s">
        <v>123</v>
      </c>
      <c r="BM122" s="146" t="s">
        <v>278</v>
      </c>
    </row>
    <row r="123" spans="1:65" s="2" customFormat="1" ht="16.5" customHeight="1">
      <c r="A123" s="30"/>
      <c r="B123" s="133"/>
      <c r="C123" s="148" t="s">
        <v>279</v>
      </c>
      <c r="D123" s="148" t="s">
        <v>126</v>
      </c>
      <c r="E123" s="149" t="s">
        <v>280</v>
      </c>
      <c r="F123" s="150" t="s">
        <v>281</v>
      </c>
      <c r="G123" s="151" t="s">
        <v>122</v>
      </c>
      <c r="H123" s="152">
        <v>1</v>
      </c>
      <c r="I123" s="309"/>
      <c r="J123" s="310"/>
      <c r="K123" s="154">
        <f t="shared" si="13"/>
        <v>0</v>
      </c>
      <c r="L123" s="153"/>
      <c r="M123" s="155"/>
      <c r="N123" s="156" t="s">
        <v>3</v>
      </c>
      <c r="O123" s="142" t="s">
        <v>37</v>
      </c>
      <c r="P123" s="143">
        <f t="shared" si="14"/>
        <v>0</v>
      </c>
      <c r="Q123" s="143">
        <f t="shared" si="15"/>
        <v>0</v>
      </c>
      <c r="R123" s="143">
        <f t="shared" si="16"/>
        <v>0</v>
      </c>
      <c r="S123" s="51"/>
      <c r="T123" s="144">
        <f t="shared" si="17"/>
        <v>0</v>
      </c>
      <c r="U123" s="144">
        <v>0</v>
      </c>
      <c r="V123" s="144">
        <f t="shared" si="18"/>
        <v>0</v>
      </c>
      <c r="W123" s="144">
        <v>0</v>
      </c>
      <c r="X123" s="145">
        <f t="shared" si="19"/>
        <v>0</v>
      </c>
      <c r="Y123" s="30"/>
      <c r="Z123" s="30"/>
      <c r="AA123" s="30"/>
      <c r="AB123" s="30"/>
      <c r="AC123" s="30"/>
      <c r="AD123" s="30"/>
      <c r="AE123" s="30"/>
      <c r="AR123" s="146" t="s">
        <v>123</v>
      </c>
      <c r="AT123" s="146" t="s">
        <v>126</v>
      </c>
      <c r="AU123" s="146" t="s">
        <v>76</v>
      </c>
      <c r="AY123" s="15" t="s">
        <v>117</v>
      </c>
      <c r="BE123" s="147">
        <f t="shared" si="20"/>
        <v>0</v>
      </c>
      <c r="BF123" s="147">
        <f t="shared" si="21"/>
        <v>0</v>
      </c>
      <c r="BG123" s="147">
        <f t="shared" si="22"/>
        <v>0</v>
      </c>
      <c r="BH123" s="147">
        <f t="shared" si="23"/>
        <v>0</v>
      </c>
      <c r="BI123" s="147">
        <f t="shared" si="24"/>
        <v>0</v>
      </c>
      <c r="BJ123" s="15" t="s">
        <v>76</v>
      </c>
      <c r="BK123" s="147">
        <f t="shared" si="25"/>
        <v>0</v>
      </c>
      <c r="BL123" s="15" t="s">
        <v>123</v>
      </c>
      <c r="BM123" s="146" t="s">
        <v>282</v>
      </c>
    </row>
    <row r="124" spans="1:65" s="2" customFormat="1" ht="16.5" customHeight="1">
      <c r="A124" s="30"/>
      <c r="B124" s="133"/>
      <c r="C124" s="134" t="s">
        <v>283</v>
      </c>
      <c r="D124" s="134" t="s">
        <v>119</v>
      </c>
      <c r="E124" s="135" t="s">
        <v>284</v>
      </c>
      <c r="F124" s="136" t="s">
        <v>285</v>
      </c>
      <c r="G124" s="137" t="s">
        <v>122</v>
      </c>
      <c r="H124" s="138">
        <v>1</v>
      </c>
      <c r="I124" s="308"/>
      <c r="J124" s="308"/>
      <c r="K124" s="139">
        <f t="shared" si="13"/>
        <v>0</v>
      </c>
      <c r="L124" s="140"/>
      <c r="M124" s="31"/>
      <c r="N124" s="141" t="s">
        <v>3</v>
      </c>
      <c r="O124" s="142" t="s">
        <v>37</v>
      </c>
      <c r="P124" s="143">
        <f t="shared" si="14"/>
        <v>0</v>
      </c>
      <c r="Q124" s="143">
        <f t="shared" si="15"/>
        <v>0</v>
      </c>
      <c r="R124" s="143">
        <f t="shared" si="16"/>
        <v>0</v>
      </c>
      <c r="S124" s="51"/>
      <c r="T124" s="144">
        <f t="shared" si="17"/>
        <v>0</v>
      </c>
      <c r="U124" s="144">
        <v>0</v>
      </c>
      <c r="V124" s="144">
        <f t="shared" si="18"/>
        <v>0</v>
      </c>
      <c r="W124" s="144">
        <v>0</v>
      </c>
      <c r="X124" s="145">
        <f t="shared" si="19"/>
        <v>0</v>
      </c>
      <c r="Y124" s="30"/>
      <c r="Z124" s="30"/>
      <c r="AA124" s="30"/>
      <c r="AB124" s="30"/>
      <c r="AC124" s="30"/>
      <c r="AD124" s="30"/>
      <c r="AE124" s="30"/>
      <c r="AR124" s="146" t="s">
        <v>123</v>
      </c>
      <c r="AT124" s="146" t="s">
        <v>119</v>
      </c>
      <c r="AU124" s="146" t="s">
        <v>76</v>
      </c>
      <c r="AY124" s="15" t="s">
        <v>117</v>
      </c>
      <c r="BE124" s="147">
        <f t="shared" si="20"/>
        <v>0</v>
      </c>
      <c r="BF124" s="147">
        <f t="shared" si="21"/>
        <v>0</v>
      </c>
      <c r="BG124" s="147">
        <f t="shared" si="22"/>
        <v>0</v>
      </c>
      <c r="BH124" s="147">
        <f t="shared" si="23"/>
        <v>0</v>
      </c>
      <c r="BI124" s="147">
        <f t="shared" si="24"/>
        <v>0</v>
      </c>
      <c r="BJ124" s="15" t="s">
        <v>76</v>
      </c>
      <c r="BK124" s="147">
        <f t="shared" si="25"/>
        <v>0</v>
      </c>
      <c r="BL124" s="15" t="s">
        <v>123</v>
      </c>
      <c r="BM124" s="146" t="s">
        <v>286</v>
      </c>
    </row>
    <row r="125" spans="1:65" s="2" customFormat="1" ht="16.5" customHeight="1">
      <c r="A125" s="30"/>
      <c r="B125" s="133"/>
      <c r="C125" s="148" t="s">
        <v>287</v>
      </c>
      <c r="D125" s="148" t="s">
        <v>126</v>
      </c>
      <c r="E125" s="149" t="s">
        <v>288</v>
      </c>
      <c r="F125" s="150" t="s">
        <v>289</v>
      </c>
      <c r="G125" s="151" t="s">
        <v>122</v>
      </c>
      <c r="H125" s="152">
        <v>1</v>
      </c>
      <c r="I125" s="309"/>
      <c r="J125" s="310"/>
      <c r="K125" s="154">
        <f t="shared" si="13"/>
        <v>0</v>
      </c>
      <c r="L125" s="153"/>
      <c r="M125" s="155"/>
      <c r="N125" s="156" t="s">
        <v>3</v>
      </c>
      <c r="O125" s="142" t="s">
        <v>37</v>
      </c>
      <c r="P125" s="143">
        <f t="shared" si="14"/>
        <v>0</v>
      </c>
      <c r="Q125" s="143">
        <f t="shared" si="15"/>
        <v>0</v>
      </c>
      <c r="R125" s="143">
        <f t="shared" si="16"/>
        <v>0</v>
      </c>
      <c r="S125" s="51"/>
      <c r="T125" s="144">
        <f t="shared" si="17"/>
        <v>0</v>
      </c>
      <c r="U125" s="144">
        <v>0</v>
      </c>
      <c r="V125" s="144">
        <f t="shared" si="18"/>
        <v>0</v>
      </c>
      <c r="W125" s="144">
        <v>0</v>
      </c>
      <c r="X125" s="145">
        <f t="shared" si="19"/>
        <v>0</v>
      </c>
      <c r="Y125" s="30"/>
      <c r="Z125" s="30"/>
      <c r="AA125" s="30"/>
      <c r="AB125" s="30"/>
      <c r="AC125" s="30"/>
      <c r="AD125" s="30"/>
      <c r="AE125" s="30"/>
      <c r="AR125" s="146" t="s">
        <v>123</v>
      </c>
      <c r="AT125" s="146" t="s">
        <v>126</v>
      </c>
      <c r="AU125" s="146" t="s">
        <v>76</v>
      </c>
      <c r="AY125" s="15" t="s">
        <v>117</v>
      </c>
      <c r="BE125" s="147">
        <f t="shared" si="20"/>
        <v>0</v>
      </c>
      <c r="BF125" s="147">
        <f t="shared" si="21"/>
        <v>0</v>
      </c>
      <c r="BG125" s="147">
        <f t="shared" si="22"/>
        <v>0</v>
      </c>
      <c r="BH125" s="147">
        <f t="shared" si="23"/>
        <v>0</v>
      </c>
      <c r="BI125" s="147">
        <f t="shared" si="24"/>
        <v>0</v>
      </c>
      <c r="BJ125" s="15" t="s">
        <v>76</v>
      </c>
      <c r="BK125" s="147">
        <f t="shared" si="25"/>
        <v>0</v>
      </c>
      <c r="BL125" s="15" t="s">
        <v>123</v>
      </c>
      <c r="BM125" s="146" t="s">
        <v>290</v>
      </c>
    </row>
    <row r="126" spans="1:65" s="2" customFormat="1" ht="16.5" customHeight="1">
      <c r="A126" s="30"/>
      <c r="B126" s="133"/>
      <c r="C126" s="134" t="s">
        <v>291</v>
      </c>
      <c r="D126" s="134" t="s">
        <v>119</v>
      </c>
      <c r="E126" s="135" t="s">
        <v>292</v>
      </c>
      <c r="F126" s="136" t="s">
        <v>293</v>
      </c>
      <c r="G126" s="137" t="s">
        <v>122</v>
      </c>
      <c r="H126" s="138">
        <v>6</v>
      </c>
      <c r="I126" s="308"/>
      <c r="J126" s="308"/>
      <c r="K126" s="139">
        <f t="shared" si="13"/>
        <v>0</v>
      </c>
      <c r="L126" s="140"/>
      <c r="M126" s="31"/>
      <c r="N126" s="141" t="s">
        <v>3</v>
      </c>
      <c r="O126" s="142" t="s">
        <v>37</v>
      </c>
      <c r="P126" s="143">
        <f t="shared" si="14"/>
        <v>0</v>
      </c>
      <c r="Q126" s="143">
        <f t="shared" si="15"/>
        <v>0</v>
      </c>
      <c r="R126" s="143">
        <f t="shared" si="16"/>
        <v>0</v>
      </c>
      <c r="S126" s="51"/>
      <c r="T126" s="144">
        <f t="shared" si="17"/>
        <v>0</v>
      </c>
      <c r="U126" s="144">
        <v>0</v>
      </c>
      <c r="V126" s="144">
        <f t="shared" si="18"/>
        <v>0</v>
      </c>
      <c r="W126" s="144">
        <v>0</v>
      </c>
      <c r="X126" s="145">
        <f t="shared" si="19"/>
        <v>0</v>
      </c>
      <c r="Y126" s="30"/>
      <c r="Z126" s="30"/>
      <c r="AA126" s="30"/>
      <c r="AB126" s="30"/>
      <c r="AC126" s="30"/>
      <c r="AD126" s="30"/>
      <c r="AE126" s="30"/>
      <c r="AR126" s="146" t="s">
        <v>123</v>
      </c>
      <c r="AT126" s="146" t="s">
        <v>119</v>
      </c>
      <c r="AU126" s="146" t="s">
        <v>76</v>
      </c>
      <c r="AY126" s="15" t="s">
        <v>117</v>
      </c>
      <c r="BE126" s="147">
        <f t="shared" si="20"/>
        <v>0</v>
      </c>
      <c r="BF126" s="147">
        <f t="shared" si="21"/>
        <v>0</v>
      </c>
      <c r="BG126" s="147">
        <f t="shared" si="22"/>
        <v>0</v>
      </c>
      <c r="BH126" s="147">
        <f t="shared" si="23"/>
        <v>0</v>
      </c>
      <c r="BI126" s="147">
        <f t="shared" si="24"/>
        <v>0</v>
      </c>
      <c r="BJ126" s="15" t="s">
        <v>76</v>
      </c>
      <c r="BK126" s="147">
        <f t="shared" si="25"/>
        <v>0</v>
      </c>
      <c r="BL126" s="15" t="s">
        <v>123</v>
      </c>
      <c r="BM126" s="146" t="s">
        <v>294</v>
      </c>
    </row>
    <row r="127" spans="1:65" s="2" customFormat="1" ht="16.5" customHeight="1">
      <c r="A127" s="30"/>
      <c r="B127" s="133"/>
      <c r="C127" s="148" t="s">
        <v>295</v>
      </c>
      <c r="D127" s="148" t="s">
        <v>126</v>
      </c>
      <c r="E127" s="149" t="s">
        <v>296</v>
      </c>
      <c r="F127" s="150" t="s">
        <v>297</v>
      </c>
      <c r="G127" s="151" t="s">
        <v>122</v>
      </c>
      <c r="H127" s="152">
        <v>6</v>
      </c>
      <c r="I127" s="309"/>
      <c r="J127" s="310"/>
      <c r="K127" s="154">
        <f t="shared" si="13"/>
        <v>0</v>
      </c>
      <c r="L127" s="153"/>
      <c r="M127" s="155"/>
      <c r="N127" s="156" t="s">
        <v>3</v>
      </c>
      <c r="O127" s="142" t="s">
        <v>37</v>
      </c>
      <c r="P127" s="143">
        <f t="shared" si="14"/>
        <v>0</v>
      </c>
      <c r="Q127" s="143">
        <f t="shared" si="15"/>
        <v>0</v>
      </c>
      <c r="R127" s="143">
        <f t="shared" si="16"/>
        <v>0</v>
      </c>
      <c r="S127" s="51"/>
      <c r="T127" s="144">
        <f t="shared" si="17"/>
        <v>0</v>
      </c>
      <c r="U127" s="144">
        <v>0</v>
      </c>
      <c r="V127" s="144">
        <f t="shared" si="18"/>
        <v>0</v>
      </c>
      <c r="W127" s="144">
        <v>0</v>
      </c>
      <c r="X127" s="145">
        <f t="shared" si="19"/>
        <v>0</v>
      </c>
      <c r="Y127" s="30"/>
      <c r="Z127" s="30"/>
      <c r="AA127" s="30"/>
      <c r="AB127" s="30"/>
      <c r="AC127" s="30"/>
      <c r="AD127" s="30"/>
      <c r="AE127" s="30"/>
      <c r="AR127" s="146" t="s">
        <v>123</v>
      </c>
      <c r="AT127" s="146" t="s">
        <v>126</v>
      </c>
      <c r="AU127" s="146" t="s">
        <v>76</v>
      </c>
      <c r="AY127" s="15" t="s">
        <v>117</v>
      </c>
      <c r="BE127" s="147">
        <f t="shared" si="20"/>
        <v>0</v>
      </c>
      <c r="BF127" s="147">
        <f t="shared" si="21"/>
        <v>0</v>
      </c>
      <c r="BG127" s="147">
        <f t="shared" si="22"/>
        <v>0</v>
      </c>
      <c r="BH127" s="147">
        <f t="shared" si="23"/>
        <v>0</v>
      </c>
      <c r="BI127" s="147">
        <f t="shared" si="24"/>
        <v>0</v>
      </c>
      <c r="BJ127" s="15" t="s">
        <v>76</v>
      </c>
      <c r="BK127" s="147">
        <f t="shared" si="25"/>
        <v>0</v>
      </c>
      <c r="BL127" s="15" t="s">
        <v>123</v>
      </c>
      <c r="BM127" s="146" t="s">
        <v>298</v>
      </c>
    </row>
    <row r="128" spans="1:65" s="2" customFormat="1" ht="16.5" customHeight="1">
      <c r="A128" s="30"/>
      <c r="B128" s="133"/>
      <c r="C128" s="134" t="s">
        <v>299</v>
      </c>
      <c r="D128" s="134" t="s">
        <v>119</v>
      </c>
      <c r="E128" s="135" t="s">
        <v>300</v>
      </c>
      <c r="F128" s="136" t="s">
        <v>301</v>
      </c>
      <c r="G128" s="137" t="s">
        <v>122</v>
      </c>
      <c r="H128" s="138">
        <v>1</v>
      </c>
      <c r="I128" s="308"/>
      <c r="J128" s="308"/>
      <c r="K128" s="139">
        <f t="shared" si="13"/>
        <v>0</v>
      </c>
      <c r="L128" s="140"/>
      <c r="M128" s="31"/>
      <c r="N128" s="141" t="s">
        <v>3</v>
      </c>
      <c r="O128" s="142" t="s">
        <v>37</v>
      </c>
      <c r="P128" s="143">
        <f t="shared" si="14"/>
        <v>0</v>
      </c>
      <c r="Q128" s="143">
        <f t="shared" si="15"/>
        <v>0</v>
      </c>
      <c r="R128" s="143">
        <f t="shared" si="16"/>
        <v>0</v>
      </c>
      <c r="S128" s="51"/>
      <c r="T128" s="144">
        <f t="shared" si="17"/>
        <v>0</v>
      </c>
      <c r="U128" s="144">
        <v>0</v>
      </c>
      <c r="V128" s="144">
        <f t="shared" si="18"/>
        <v>0</v>
      </c>
      <c r="W128" s="144">
        <v>0</v>
      </c>
      <c r="X128" s="145">
        <f t="shared" si="19"/>
        <v>0</v>
      </c>
      <c r="Y128" s="30"/>
      <c r="Z128" s="30"/>
      <c r="AA128" s="30"/>
      <c r="AB128" s="30"/>
      <c r="AC128" s="30"/>
      <c r="AD128" s="30"/>
      <c r="AE128" s="30"/>
      <c r="AR128" s="146" t="s">
        <v>123</v>
      </c>
      <c r="AT128" s="146" t="s">
        <v>119</v>
      </c>
      <c r="AU128" s="146" t="s">
        <v>76</v>
      </c>
      <c r="AY128" s="15" t="s">
        <v>117</v>
      </c>
      <c r="BE128" s="147">
        <f t="shared" si="20"/>
        <v>0</v>
      </c>
      <c r="BF128" s="147">
        <f t="shared" si="21"/>
        <v>0</v>
      </c>
      <c r="BG128" s="147">
        <f t="shared" si="22"/>
        <v>0</v>
      </c>
      <c r="BH128" s="147">
        <f t="shared" si="23"/>
        <v>0</v>
      </c>
      <c r="BI128" s="147">
        <f t="shared" si="24"/>
        <v>0</v>
      </c>
      <c r="BJ128" s="15" t="s">
        <v>76</v>
      </c>
      <c r="BK128" s="147">
        <f t="shared" si="25"/>
        <v>0</v>
      </c>
      <c r="BL128" s="15" t="s">
        <v>123</v>
      </c>
      <c r="BM128" s="146" t="s">
        <v>302</v>
      </c>
    </row>
    <row r="129" spans="1:65" s="2" customFormat="1" ht="16.5" customHeight="1">
      <c r="A129" s="30"/>
      <c r="B129" s="133"/>
      <c r="C129" s="148" t="s">
        <v>303</v>
      </c>
      <c r="D129" s="148" t="s">
        <v>126</v>
      </c>
      <c r="E129" s="149" t="s">
        <v>304</v>
      </c>
      <c r="F129" s="150" t="s">
        <v>305</v>
      </c>
      <c r="G129" s="151" t="s">
        <v>122</v>
      </c>
      <c r="H129" s="152">
        <v>1</v>
      </c>
      <c r="I129" s="309"/>
      <c r="J129" s="310"/>
      <c r="K129" s="154">
        <f t="shared" si="13"/>
        <v>0</v>
      </c>
      <c r="L129" s="153"/>
      <c r="M129" s="155"/>
      <c r="N129" s="156" t="s">
        <v>3</v>
      </c>
      <c r="O129" s="142" t="s">
        <v>37</v>
      </c>
      <c r="P129" s="143">
        <f t="shared" si="14"/>
        <v>0</v>
      </c>
      <c r="Q129" s="143">
        <f t="shared" si="15"/>
        <v>0</v>
      </c>
      <c r="R129" s="143">
        <f t="shared" si="16"/>
        <v>0</v>
      </c>
      <c r="S129" s="51"/>
      <c r="T129" s="144">
        <f t="shared" si="17"/>
        <v>0</v>
      </c>
      <c r="U129" s="144">
        <v>0</v>
      </c>
      <c r="V129" s="144">
        <f t="shared" si="18"/>
        <v>0</v>
      </c>
      <c r="W129" s="144">
        <v>0</v>
      </c>
      <c r="X129" s="145">
        <f t="shared" si="19"/>
        <v>0</v>
      </c>
      <c r="Y129" s="30"/>
      <c r="Z129" s="30"/>
      <c r="AA129" s="30"/>
      <c r="AB129" s="30"/>
      <c r="AC129" s="30"/>
      <c r="AD129" s="30"/>
      <c r="AE129" s="30"/>
      <c r="AR129" s="146" t="s">
        <v>123</v>
      </c>
      <c r="AT129" s="146" t="s">
        <v>126</v>
      </c>
      <c r="AU129" s="146" t="s">
        <v>76</v>
      </c>
      <c r="AY129" s="15" t="s">
        <v>117</v>
      </c>
      <c r="BE129" s="147">
        <f t="shared" si="20"/>
        <v>0</v>
      </c>
      <c r="BF129" s="147">
        <f t="shared" si="21"/>
        <v>0</v>
      </c>
      <c r="BG129" s="147">
        <f t="shared" si="22"/>
        <v>0</v>
      </c>
      <c r="BH129" s="147">
        <f t="shared" si="23"/>
        <v>0</v>
      </c>
      <c r="BI129" s="147">
        <f t="shared" si="24"/>
        <v>0</v>
      </c>
      <c r="BJ129" s="15" t="s">
        <v>76</v>
      </c>
      <c r="BK129" s="147">
        <f t="shared" si="25"/>
        <v>0</v>
      </c>
      <c r="BL129" s="15" t="s">
        <v>123</v>
      </c>
      <c r="BM129" s="146" t="s">
        <v>306</v>
      </c>
    </row>
    <row r="130" spans="1:65" s="2" customFormat="1" ht="16.5" customHeight="1">
      <c r="A130" s="30"/>
      <c r="B130" s="133"/>
      <c r="C130" s="134" t="s">
        <v>307</v>
      </c>
      <c r="D130" s="134" t="s">
        <v>119</v>
      </c>
      <c r="E130" s="135" t="s">
        <v>308</v>
      </c>
      <c r="F130" s="136" t="s">
        <v>309</v>
      </c>
      <c r="G130" s="137" t="s">
        <v>122</v>
      </c>
      <c r="H130" s="138">
        <v>3</v>
      </c>
      <c r="I130" s="308"/>
      <c r="J130" s="308"/>
      <c r="K130" s="139">
        <f t="shared" si="13"/>
        <v>0</v>
      </c>
      <c r="L130" s="140"/>
      <c r="M130" s="31"/>
      <c r="N130" s="141" t="s">
        <v>3</v>
      </c>
      <c r="O130" s="142" t="s">
        <v>37</v>
      </c>
      <c r="P130" s="143">
        <f t="shared" si="14"/>
        <v>0</v>
      </c>
      <c r="Q130" s="143">
        <f t="shared" si="15"/>
        <v>0</v>
      </c>
      <c r="R130" s="143">
        <f t="shared" si="16"/>
        <v>0</v>
      </c>
      <c r="S130" s="51"/>
      <c r="T130" s="144">
        <f t="shared" si="17"/>
        <v>0</v>
      </c>
      <c r="U130" s="144">
        <v>0</v>
      </c>
      <c r="V130" s="144">
        <f t="shared" si="18"/>
        <v>0</v>
      </c>
      <c r="W130" s="144">
        <v>0</v>
      </c>
      <c r="X130" s="145">
        <f t="shared" si="19"/>
        <v>0</v>
      </c>
      <c r="Y130" s="30"/>
      <c r="Z130" s="30"/>
      <c r="AA130" s="30"/>
      <c r="AB130" s="30"/>
      <c r="AC130" s="30"/>
      <c r="AD130" s="30"/>
      <c r="AE130" s="30"/>
      <c r="AR130" s="146" t="s">
        <v>123</v>
      </c>
      <c r="AT130" s="146" t="s">
        <v>119</v>
      </c>
      <c r="AU130" s="146" t="s">
        <v>76</v>
      </c>
      <c r="AY130" s="15" t="s">
        <v>117</v>
      </c>
      <c r="BE130" s="147">
        <f t="shared" si="20"/>
        <v>0</v>
      </c>
      <c r="BF130" s="147">
        <f t="shared" si="21"/>
        <v>0</v>
      </c>
      <c r="BG130" s="147">
        <f t="shared" si="22"/>
        <v>0</v>
      </c>
      <c r="BH130" s="147">
        <f t="shared" si="23"/>
        <v>0</v>
      </c>
      <c r="BI130" s="147">
        <f t="shared" si="24"/>
        <v>0</v>
      </c>
      <c r="BJ130" s="15" t="s">
        <v>76</v>
      </c>
      <c r="BK130" s="147">
        <f t="shared" si="25"/>
        <v>0</v>
      </c>
      <c r="BL130" s="15" t="s">
        <v>123</v>
      </c>
      <c r="BM130" s="146" t="s">
        <v>310</v>
      </c>
    </row>
    <row r="131" spans="1:65" s="2" customFormat="1" ht="16.5" customHeight="1">
      <c r="A131" s="30"/>
      <c r="B131" s="133"/>
      <c r="C131" s="148" t="s">
        <v>311</v>
      </c>
      <c r="D131" s="148" t="s">
        <v>126</v>
      </c>
      <c r="E131" s="149" t="s">
        <v>312</v>
      </c>
      <c r="F131" s="150" t="s">
        <v>313</v>
      </c>
      <c r="G131" s="151" t="s">
        <v>122</v>
      </c>
      <c r="H131" s="152">
        <v>3</v>
      </c>
      <c r="I131" s="309"/>
      <c r="J131" s="310"/>
      <c r="K131" s="154">
        <f t="shared" si="13"/>
        <v>0</v>
      </c>
      <c r="L131" s="153"/>
      <c r="M131" s="155"/>
      <c r="N131" s="156" t="s">
        <v>3</v>
      </c>
      <c r="O131" s="142" t="s">
        <v>37</v>
      </c>
      <c r="P131" s="143">
        <f t="shared" si="14"/>
        <v>0</v>
      </c>
      <c r="Q131" s="143">
        <f t="shared" si="15"/>
        <v>0</v>
      </c>
      <c r="R131" s="143">
        <f t="shared" si="16"/>
        <v>0</v>
      </c>
      <c r="S131" s="51"/>
      <c r="T131" s="144">
        <f t="shared" si="17"/>
        <v>0</v>
      </c>
      <c r="U131" s="144">
        <v>0</v>
      </c>
      <c r="V131" s="144">
        <f t="shared" si="18"/>
        <v>0</v>
      </c>
      <c r="W131" s="144">
        <v>0</v>
      </c>
      <c r="X131" s="145">
        <f t="shared" si="19"/>
        <v>0</v>
      </c>
      <c r="Y131" s="30"/>
      <c r="Z131" s="30"/>
      <c r="AA131" s="30"/>
      <c r="AB131" s="30"/>
      <c r="AC131" s="30"/>
      <c r="AD131" s="30"/>
      <c r="AE131" s="30"/>
      <c r="AR131" s="146" t="s">
        <v>123</v>
      </c>
      <c r="AT131" s="146" t="s">
        <v>126</v>
      </c>
      <c r="AU131" s="146" t="s">
        <v>76</v>
      </c>
      <c r="AY131" s="15" t="s">
        <v>117</v>
      </c>
      <c r="BE131" s="147">
        <f t="shared" si="20"/>
        <v>0</v>
      </c>
      <c r="BF131" s="147">
        <f t="shared" si="21"/>
        <v>0</v>
      </c>
      <c r="BG131" s="147">
        <f t="shared" si="22"/>
        <v>0</v>
      </c>
      <c r="BH131" s="147">
        <f t="shared" si="23"/>
        <v>0</v>
      </c>
      <c r="BI131" s="147">
        <f t="shared" si="24"/>
        <v>0</v>
      </c>
      <c r="BJ131" s="15" t="s">
        <v>76</v>
      </c>
      <c r="BK131" s="147">
        <f t="shared" si="25"/>
        <v>0</v>
      </c>
      <c r="BL131" s="15" t="s">
        <v>123</v>
      </c>
      <c r="BM131" s="146" t="s">
        <v>314</v>
      </c>
    </row>
    <row r="132" spans="1:65" s="2" customFormat="1" ht="16.5" customHeight="1">
      <c r="A132" s="30"/>
      <c r="B132" s="133"/>
      <c r="C132" s="134" t="s">
        <v>315</v>
      </c>
      <c r="D132" s="134" t="s">
        <v>119</v>
      </c>
      <c r="E132" s="135" t="s">
        <v>316</v>
      </c>
      <c r="F132" s="136" t="s">
        <v>317</v>
      </c>
      <c r="G132" s="137" t="s">
        <v>122</v>
      </c>
      <c r="H132" s="138">
        <v>1</v>
      </c>
      <c r="I132" s="308"/>
      <c r="J132" s="308"/>
      <c r="K132" s="139">
        <f t="shared" si="13"/>
        <v>0</v>
      </c>
      <c r="L132" s="140"/>
      <c r="M132" s="31"/>
      <c r="N132" s="141" t="s">
        <v>3</v>
      </c>
      <c r="O132" s="142" t="s">
        <v>37</v>
      </c>
      <c r="P132" s="143">
        <f t="shared" si="14"/>
        <v>0</v>
      </c>
      <c r="Q132" s="143">
        <f t="shared" si="15"/>
        <v>0</v>
      </c>
      <c r="R132" s="143">
        <f t="shared" si="16"/>
        <v>0</v>
      </c>
      <c r="S132" s="51"/>
      <c r="T132" s="144">
        <f t="shared" si="17"/>
        <v>0</v>
      </c>
      <c r="U132" s="144">
        <v>0</v>
      </c>
      <c r="V132" s="144">
        <f t="shared" si="18"/>
        <v>0</v>
      </c>
      <c r="W132" s="144">
        <v>0</v>
      </c>
      <c r="X132" s="145">
        <f t="shared" si="19"/>
        <v>0</v>
      </c>
      <c r="Y132" s="30"/>
      <c r="Z132" s="30"/>
      <c r="AA132" s="30"/>
      <c r="AB132" s="30"/>
      <c r="AC132" s="30"/>
      <c r="AD132" s="30"/>
      <c r="AE132" s="30"/>
      <c r="AR132" s="146" t="s">
        <v>123</v>
      </c>
      <c r="AT132" s="146" t="s">
        <v>119</v>
      </c>
      <c r="AU132" s="146" t="s">
        <v>76</v>
      </c>
      <c r="AY132" s="15" t="s">
        <v>117</v>
      </c>
      <c r="BE132" s="147">
        <f t="shared" si="20"/>
        <v>0</v>
      </c>
      <c r="BF132" s="147">
        <f t="shared" si="21"/>
        <v>0</v>
      </c>
      <c r="BG132" s="147">
        <f t="shared" si="22"/>
        <v>0</v>
      </c>
      <c r="BH132" s="147">
        <f t="shared" si="23"/>
        <v>0</v>
      </c>
      <c r="BI132" s="147">
        <f t="shared" si="24"/>
        <v>0</v>
      </c>
      <c r="BJ132" s="15" t="s">
        <v>76</v>
      </c>
      <c r="BK132" s="147">
        <f t="shared" si="25"/>
        <v>0</v>
      </c>
      <c r="BL132" s="15" t="s">
        <v>123</v>
      </c>
      <c r="BM132" s="146" t="s">
        <v>318</v>
      </c>
    </row>
    <row r="133" spans="1:65" s="2" customFormat="1" ht="16.5" customHeight="1">
      <c r="A133" s="30"/>
      <c r="B133" s="133"/>
      <c r="C133" s="148" t="s">
        <v>319</v>
      </c>
      <c r="D133" s="148" t="s">
        <v>126</v>
      </c>
      <c r="E133" s="149" t="s">
        <v>320</v>
      </c>
      <c r="F133" s="150" t="s">
        <v>321</v>
      </c>
      <c r="G133" s="151" t="s">
        <v>122</v>
      </c>
      <c r="H133" s="152">
        <v>1</v>
      </c>
      <c r="I133" s="309"/>
      <c r="J133" s="310"/>
      <c r="K133" s="154">
        <f t="shared" si="13"/>
        <v>0</v>
      </c>
      <c r="L133" s="153"/>
      <c r="M133" s="155"/>
      <c r="N133" s="156" t="s">
        <v>3</v>
      </c>
      <c r="O133" s="142" t="s">
        <v>37</v>
      </c>
      <c r="P133" s="143">
        <f t="shared" si="14"/>
        <v>0</v>
      </c>
      <c r="Q133" s="143">
        <f t="shared" si="15"/>
        <v>0</v>
      </c>
      <c r="R133" s="143">
        <f t="shared" si="16"/>
        <v>0</v>
      </c>
      <c r="S133" s="51"/>
      <c r="T133" s="144">
        <f t="shared" si="17"/>
        <v>0</v>
      </c>
      <c r="U133" s="144">
        <v>0</v>
      </c>
      <c r="V133" s="144">
        <f t="shared" si="18"/>
        <v>0</v>
      </c>
      <c r="W133" s="144">
        <v>0</v>
      </c>
      <c r="X133" s="145">
        <f t="shared" si="19"/>
        <v>0</v>
      </c>
      <c r="Y133" s="30"/>
      <c r="Z133" s="30"/>
      <c r="AA133" s="30"/>
      <c r="AB133" s="30"/>
      <c r="AC133" s="30"/>
      <c r="AD133" s="30"/>
      <c r="AE133" s="30"/>
      <c r="AR133" s="146" t="s">
        <v>123</v>
      </c>
      <c r="AT133" s="146" t="s">
        <v>126</v>
      </c>
      <c r="AU133" s="146" t="s">
        <v>76</v>
      </c>
      <c r="AY133" s="15" t="s">
        <v>117</v>
      </c>
      <c r="BE133" s="147">
        <f t="shared" si="20"/>
        <v>0</v>
      </c>
      <c r="BF133" s="147">
        <f t="shared" si="21"/>
        <v>0</v>
      </c>
      <c r="BG133" s="147">
        <f t="shared" si="22"/>
        <v>0</v>
      </c>
      <c r="BH133" s="147">
        <f t="shared" si="23"/>
        <v>0</v>
      </c>
      <c r="BI133" s="147">
        <f t="shared" si="24"/>
        <v>0</v>
      </c>
      <c r="BJ133" s="15" t="s">
        <v>76</v>
      </c>
      <c r="BK133" s="147">
        <f t="shared" si="25"/>
        <v>0</v>
      </c>
      <c r="BL133" s="15" t="s">
        <v>123</v>
      </c>
      <c r="BM133" s="146" t="s">
        <v>322</v>
      </c>
    </row>
    <row r="134" spans="1:65" s="2" customFormat="1" ht="16.5" customHeight="1">
      <c r="A134" s="30"/>
      <c r="B134" s="133"/>
      <c r="C134" s="134" t="s">
        <v>323</v>
      </c>
      <c r="D134" s="134" t="s">
        <v>119</v>
      </c>
      <c r="E134" s="135" t="s">
        <v>324</v>
      </c>
      <c r="F134" s="136" t="s">
        <v>325</v>
      </c>
      <c r="G134" s="137" t="s">
        <v>122</v>
      </c>
      <c r="H134" s="138">
        <v>3</v>
      </c>
      <c r="I134" s="308"/>
      <c r="J134" s="308"/>
      <c r="K134" s="139">
        <f t="shared" si="13"/>
        <v>0</v>
      </c>
      <c r="L134" s="140"/>
      <c r="M134" s="31"/>
      <c r="N134" s="141" t="s">
        <v>3</v>
      </c>
      <c r="O134" s="142" t="s">
        <v>37</v>
      </c>
      <c r="P134" s="143">
        <f t="shared" si="14"/>
        <v>0</v>
      </c>
      <c r="Q134" s="143">
        <f t="shared" si="15"/>
        <v>0</v>
      </c>
      <c r="R134" s="143">
        <f t="shared" si="16"/>
        <v>0</v>
      </c>
      <c r="S134" s="51"/>
      <c r="T134" s="144">
        <f t="shared" si="17"/>
        <v>0</v>
      </c>
      <c r="U134" s="144">
        <v>0</v>
      </c>
      <c r="V134" s="144">
        <f t="shared" si="18"/>
        <v>0</v>
      </c>
      <c r="W134" s="144">
        <v>0</v>
      </c>
      <c r="X134" s="145">
        <f t="shared" si="19"/>
        <v>0</v>
      </c>
      <c r="Y134" s="30"/>
      <c r="Z134" s="30"/>
      <c r="AA134" s="30"/>
      <c r="AB134" s="30"/>
      <c r="AC134" s="30"/>
      <c r="AD134" s="30"/>
      <c r="AE134" s="30"/>
      <c r="AR134" s="146" t="s">
        <v>123</v>
      </c>
      <c r="AT134" s="146" t="s">
        <v>119</v>
      </c>
      <c r="AU134" s="146" t="s">
        <v>76</v>
      </c>
      <c r="AY134" s="15" t="s">
        <v>117</v>
      </c>
      <c r="BE134" s="147">
        <f t="shared" si="20"/>
        <v>0</v>
      </c>
      <c r="BF134" s="147">
        <f t="shared" si="21"/>
        <v>0</v>
      </c>
      <c r="BG134" s="147">
        <f t="shared" si="22"/>
        <v>0</v>
      </c>
      <c r="BH134" s="147">
        <f t="shared" si="23"/>
        <v>0</v>
      </c>
      <c r="BI134" s="147">
        <f t="shared" si="24"/>
        <v>0</v>
      </c>
      <c r="BJ134" s="15" t="s">
        <v>76</v>
      </c>
      <c r="BK134" s="147">
        <f t="shared" si="25"/>
        <v>0</v>
      </c>
      <c r="BL134" s="15" t="s">
        <v>123</v>
      </c>
      <c r="BM134" s="146" t="s">
        <v>326</v>
      </c>
    </row>
    <row r="135" spans="1:65" s="2" customFormat="1" ht="16.5" customHeight="1">
      <c r="A135" s="30"/>
      <c r="B135" s="133"/>
      <c r="C135" s="148" t="s">
        <v>327</v>
      </c>
      <c r="D135" s="148" t="s">
        <v>126</v>
      </c>
      <c r="E135" s="149" t="s">
        <v>328</v>
      </c>
      <c r="F135" s="150" t="s">
        <v>329</v>
      </c>
      <c r="G135" s="151" t="s">
        <v>122</v>
      </c>
      <c r="H135" s="152">
        <v>3</v>
      </c>
      <c r="I135" s="309"/>
      <c r="J135" s="310"/>
      <c r="K135" s="154">
        <f t="shared" si="13"/>
        <v>0</v>
      </c>
      <c r="L135" s="153"/>
      <c r="M135" s="155"/>
      <c r="N135" s="156" t="s">
        <v>3</v>
      </c>
      <c r="O135" s="142" t="s">
        <v>37</v>
      </c>
      <c r="P135" s="143">
        <f t="shared" si="14"/>
        <v>0</v>
      </c>
      <c r="Q135" s="143">
        <f t="shared" si="15"/>
        <v>0</v>
      </c>
      <c r="R135" s="143">
        <f t="shared" si="16"/>
        <v>0</v>
      </c>
      <c r="S135" s="51"/>
      <c r="T135" s="144">
        <f t="shared" si="17"/>
        <v>0</v>
      </c>
      <c r="U135" s="144">
        <v>0</v>
      </c>
      <c r="V135" s="144">
        <f t="shared" si="18"/>
        <v>0</v>
      </c>
      <c r="W135" s="144">
        <v>0</v>
      </c>
      <c r="X135" s="145">
        <f t="shared" si="19"/>
        <v>0</v>
      </c>
      <c r="Y135" s="30"/>
      <c r="Z135" s="30"/>
      <c r="AA135" s="30"/>
      <c r="AB135" s="30"/>
      <c r="AC135" s="30"/>
      <c r="AD135" s="30"/>
      <c r="AE135" s="30"/>
      <c r="AR135" s="146" t="s">
        <v>123</v>
      </c>
      <c r="AT135" s="146" t="s">
        <v>126</v>
      </c>
      <c r="AU135" s="146" t="s">
        <v>76</v>
      </c>
      <c r="AY135" s="15" t="s">
        <v>117</v>
      </c>
      <c r="BE135" s="147">
        <f t="shared" si="20"/>
        <v>0</v>
      </c>
      <c r="BF135" s="147">
        <f t="shared" si="21"/>
        <v>0</v>
      </c>
      <c r="BG135" s="147">
        <f t="shared" si="22"/>
        <v>0</v>
      </c>
      <c r="BH135" s="147">
        <f t="shared" si="23"/>
        <v>0</v>
      </c>
      <c r="BI135" s="147">
        <f t="shared" si="24"/>
        <v>0</v>
      </c>
      <c r="BJ135" s="15" t="s">
        <v>76</v>
      </c>
      <c r="BK135" s="147">
        <f t="shared" si="25"/>
        <v>0</v>
      </c>
      <c r="BL135" s="15" t="s">
        <v>123</v>
      </c>
      <c r="BM135" s="146" t="s">
        <v>330</v>
      </c>
    </row>
    <row r="136" spans="1:65" s="2" customFormat="1" ht="24.2" customHeight="1">
      <c r="A136" s="30"/>
      <c r="B136" s="133"/>
      <c r="C136" s="134" t="s">
        <v>331</v>
      </c>
      <c r="D136" s="134" t="s">
        <v>119</v>
      </c>
      <c r="E136" s="135" t="s">
        <v>332</v>
      </c>
      <c r="F136" s="136" t="s">
        <v>333</v>
      </c>
      <c r="G136" s="137" t="s">
        <v>122</v>
      </c>
      <c r="H136" s="138">
        <v>2</v>
      </c>
      <c r="I136" s="308"/>
      <c r="J136" s="308"/>
      <c r="K136" s="139">
        <f t="shared" si="13"/>
        <v>0</v>
      </c>
      <c r="L136" s="140"/>
      <c r="M136" s="31"/>
      <c r="N136" s="141" t="s">
        <v>3</v>
      </c>
      <c r="O136" s="142" t="s">
        <v>37</v>
      </c>
      <c r="P136" s="143">
        <f t="shared" si="14"/>
        <v>0</v>
      </c>
      <c r="Q136" s="143">
        <f t="shared" si="15"/>
        <v>0</v>
      </c>
      <c r="R136" s="143">
        <f t="shared" si="16"/>
        <v>0</v>
      </c>
      <c r="S136" s="51"/>
      <c r="T136" s="144">
        <f t="shared" si="17"/>
        <v>0</v>
      </c>
      <c r="U136" s="144">
        <v>0</v>
      </c>
      <c r="V136" s="144">
        <f t="shared" si="18"/>
        <v>0</v>
      </c>
      <c r="W136" s="144">
        <v>0</v>
      </c>
      <c r="X136" s="145">
        <f t="shared" si="19"/>
        <v>0</v>
      </c>
      <c r="Y136" s="30"/>
      <c r="Z136" s="30"/>
      <c r="AA136" s="30"/>
      <c r="AB136" s="30"/>
      <c r="AC136" s="30"/>
      <c r="AD136" s="30"/>
      <c r="AE136" s="30"/>
      <c r="AR136" s="146" t="s">
        <v>123</v>
      </c>
      <c r="AT136" s="146" t="s">
        <v>119</v>
      </c>
      <c r="AU136" s="146" t="s">
        <v>76</v>
      </c>
      <c r="AY136" s="15" t="s">
        <v>117</v>
      </c>
      <c r="BE136" s="147">
        <f t="shared" si="20"/>
        <v>0</v>
      </c>
      <c r="BF136" s="147">
        <f t="shared" si="21"/>
        <v>0</v>
      </c>
      <c r="BG136" s="147">
        <f t="shared" si="22"/>
        <v>0</v>
      </c>
      <c r="BH136" s="147">
        <f t="shared" si="23"/>
        <v>0</v>
      </c>
      <c r="BI136" s="147">
        <f t="shared" si="24"/>
        <v>0</v>
      </c>
      <c r="BJ136" s="15" t="s">
        <v>76</v>
      </c>
      <c r="BK136" s="147">
        <f t="shared" si="25"/>
        <v>0</v>
      </c>
      <c r="BL136" s="15" t="s">
        <v>123</v>
      </c>
      <c r="BM136" s="146" t="s">
        <v>334</v>
      </c>
    </row>
    <row r="137" spans="1:65" s="2" customFormat="1" ht="16.5" customHeight="1">
      <c r="A137" s="30"/>
      <c r="B137" s="133"/>
      <c r="C137" s="134" t="s">
        <v>335</v>
      </c>
      <c r="D137" s="134" t="s">
        <v>119</v>
      </c>
      <c r="E137" s="135" t="s">
        <v>336</v>
      </c>
      <c r="F137" s="136" t="s">
        <v>337</v>
      </c>
      <c r="G137" s="137" t="s">
        <v>122</v>
      </c>
      <c r="H137" s="138">
        <v>13</v>
      </c>
      <c r="I137" s="308"/>
      <c r="J137" s="308"/>
      <c r="K137" s="139">
        <f t="shared" si="13"/>
        <v>0</v>
      </c>
      <c r="L137" s="140"/>
      <c r="M137" s="31"/>
      <c r="N137" s="141" t="s">
        <v>3</v>
      </c>
      <c r="O137" s="142" t="s">
        <v>37</v>
      </c>
      <c r="P137" s="143">
        <f t="shared" si="14"/>
        <v>0</v>
      </c>
      <c r="Q137" s="143">
        <f t="shared" si="15"/>
        <v>0</v>
      </c>
      <c r="R137" s="143">
        <f t="shared" si="16"/>
        <v>0</v>
      </c>
      <c r="S137" s="51"/>
      <c r="T137" s="144">
        <f t="shared" si="17"/>
        <v>0</v>
      </c>
      <c r="U137" s="144">
        <v>0</v>
      </c>
      <c r="V137" s="144">
        <f t="shared" si="18"/>
        <v>0</v>
      </c>
      <c r="W137" s="144">
        <v>0</v>
      </c>
      <c r="X137" s="145">
        <f t="shared" si="19"/>
        <v>0</v>
      </c>
      <c r="Y137" s="30"/>
      <c r="Z137" s="30"/>
      <c r="AA137" s="30"/>
      <c r="AB137" s="30"/>
      <c r="AC137" s="30"/>
      <c r="AD137" s="30"/>
      <c r="AE137" s="30"/>
      <c r="AR137" s="146" t="s">
        <v>123</v>
      </c>
      <c r="AT137" s="146" t="s">
        <v>119</v>
      </c>
      <c r="AU137" s="146" t="s">
        <v>76</v>
      </c>
      <c r="AY137" s="15" t="s">
        <v>117</v>
      </c>
      <c r="BE137" s="147">
        <f t="shared" si="20"/>
        <v>0</v>
      </c>
      <c r="BF137" s="147">
        <f t="shared" si="21"/>
        <v>0</v>
      </c>
      <c r="BG137" s="147">
        <f t="shared" si="22"/>
        <v>0</v>
      </c>
      <c r="BH137" s="147">
        <f t="shared" si="23"/>
        <v>0</v>
      </c>
      <c r="BI137" s="147">
        <f t="shared" si="24"/>
        <v>0</v>
      </c>
      <c r="BJ137" s="15" t="s">
        <v>76</v>
      </c>
      <c r="BK137" s="147">
        <f t="shared" si="25"/>
        <v>0</v>
      </c>
      <c r="BL137" s="15" t="s">
        <v>123</v>
      </c>
      <c r="BM137" s="146" t="s">
        <v>338</v>
      </c>
    </row>
    <row r="138" spans="1:65" s="2" customFormat="1" ht="24.2" customHeight="1">
      <c r="A138" s="30"/>
      <c r="B138" s="133"/>
      <c r="C138" s="134" t="s">
        <v>339</v>
      </c>
      <c r="D138" s="134" t="s">
        <v>119</v>
      </c>
      <c r="E138" s="135" t="s">
        <v>340</v>
      </c>
      <c r="F138" s="136" t="s">
        <v>341</v>
      </c>
      <c r="G138" s="137" t="s">
        <v>122</v>
      </c>
      <c r="H138" s="138">
        <v>1</v>
      </c>
      <c r="I138" s="308"/>
      <c r="J138" s="308"/>
      <c r="K138" s="139">
        <f t="shared" si="13"/>
        <v>0</v>
      </c>
      <c r="L138" s="140"/>
      <c r="M138" s="31"/>
      <c r="N138" s="141" t="s">
        <v>3</v>
      </c>
      <c r="O138" s="142" t="s">
        <v>37</v>
      </c>
      <c r="P138" s="143">
        <f t="shared" si="14"/>
        <v>0</v>
      </c>
      <c r="Q138" s="143">
        <f t="shared" si="15"/>
        <v>0</v>
      </c>
      <c r="R138" s="143">
        <f t="shared" si="16"/>
        <v>0</v>
      </c>
      <c r="S138" s="51"/>
      <c r="T138" s="144">
        <f t="shared" si="17"/>
        <v>0</v>
      </c>
      <c r="U138" s="144">
        <v>0</v>
      </c>
      <c r="V138" s="144">
        <f t="shared" si="18"/>
        <v>0</v>
      </c>
      <c r="W138" s="144">
        <v>0</v>
      </c>
      <c r="X138" s="145">
        <f t="shared" si="19"/>
        <v>0</v>
      </c>
      <c r="Y138" s="30"/>
      <c r="Z138" s="30"/>
      <c r="AA138" s="30"/>
      <c r="AB138" s="30"/>
      <c r="AC138" s="30"/>
      <c r="AD138" s="30"/>
      <c r="AE138" s="30"/>
      <c r="AR138" s="146" t="s">
        <v>123</v>
      </c>
      <c r="AT138" s="146" t="s">
        <v>119</v>
      </c>
      <c r="AU138" s="146" t="s">
        <v>76</v>
      </c>
      <c r="AY138" s="15" t="s">
        <v>117</v>
      </c>
      <c r="BE138" s="147">
        <f t="shared" si="20"/>
        <v>0</v>
      </c>
      <c r="BF138" s="147">
        <f t="shared" si="21"/>
        <v>0</v>
      </c>
      <c r="BG138" s="147">
        <f t="shared" si="22"/>
        <v>0</v>
      </c>
      <c r="BH138" s="147">
        <f t="shared" si="23"/>
        <v>0</v>
      </c>
      <c r="BI138" s="147">
        <f t="shared" si="24"/>
        <v>0</v>
      </c>
      <c r="BJ138" s="15" t="s">
        <v>76</v>
      </c>
      <c r="BK138" s="147">
        <f t="shared" si="25"/>
        <v>0</v>
      </c>
      <c r="BL138" s="15" t="s">
        <v>123</v>
      </c>
      <c r="BM138" s="146" t="s">
        <v>342</v>
      </c>
    </row>
    <row r="139" spans="1:65" s="2" customFormat="1" ht="24.2" customHeight="1">
      <c r="A139" s="30"/>
      <c r="B139" s="133"/>
      <c r="C139" s="134" t="s">
        <v>343</v>
      </c>
      <c r="D139" s="134" t="s">
        <v>119</v>
      </c>
      <c r="E139" s="135" t="s">
        <v>344</v>
      </c>
      <c r="F139" s="136" t="s">
        <v>345</v>
      </c>
      <c r="G139" s="137" t="s">
        <v>122</v>
      </c>
      <c r="H139" s="138">
        <v>12</v>
      </c>
      <c r="I139" s="308"/>
      <c r="J139" s="308"/>
      <c r="K139" s="139">
        <f t="shared" si="13"/>
        <v>0</v>
      </c>
      <c r="L139" s="140"/>
      <c r="M139" s="31"/>
      <c r="N139" s="141" t="s">
        <v>3</v>
      </c>
      <c r="O139" s="142" t="s">
        <v>37</v>
      </c>
      <c r="P139" s="143">
        <f t="shared" si="14"/>
        <v>0</v>
      </c>
      <c r="Q139" s="143">
        <f t="shared" si="15"/>
        <v>0</v>
      </c>
      <c r="R139" s="143">
        <f t="shared" si="16"/>
        <v>0</v>
      </c>
      <c r="S139" s="51"/>
      <c r="T139" s="144">
        <f t="shared" si="17"/>
        <v>0</v>
      </c>
      <c r="U139" s="144">
        <v>0</v>
      </c>
      <c r="V139" s="144">
        <f t="shared" si="18"/>
        <v>0</v>
      </c>
      <c r="W139" s="144">
        <v>0</v>
      </c>
      <c r="X139" s="145">
        <f t="shared" si="19"/>
        <v>0</v>
      </c>
      <c r="Y139" s="30"/>
      <c r="Z139" s="30"/>
      <c r="AA139" s="30"/>
      <c r="AB139" s="30"/>
      <c r="AC139" s="30"/>
      <c r="AD139" s="30"/>
      <c r="AE139" s="30"/>
      <c r="AR139" s="146" t="s">
        <v>123</v>
      </c>
      <c r="AT139" s="146" t="s">
        <v>119</v>
      </c>
      <c r="AU139" s="146" t="s">
        <v>76</v>
      </c>
      <c r="AY139" s="15" t="s">
        <v>117</v>
      </c>
      <c r="BE139" s="147">
        <f t="shared" si="20"/>
        <v>0</v>
      </c>
      <c r="BF139" s="147">
        <f t="shared" si="21"/>
        <v>0</v>
      </c>
      <c r="BG139" s="147">
        <f t="shared" si="22"/>
        <v>0</v>
      </c>
      <c r="BH139" s="147">
        <f t="shared" si="23"/>
        <v>0</v>
      </c>
      <c r="BI139" s="147">
        <f t="shared" si="24"/>
        <v>0</v>
      </c>
      <c r="BJ139" s="15" t="s">
        <v>76</v>
      </c>
      <c r="BK139" s="147">
        <f t="shared" si="25"/>
        <v>0</v>
      </c>
      <c r="BL139" s="15" t="s">
        <v>123</v>
      </c>
      <c r="BM139" s="146" t="s">
        <v>346</v>
      </c>
    </row>
    <row r="140" spans="1:65" s="2" customFormat="1" ht="24.2" customHeight="1">
      <c r="A140" s="30"/>
      <c r="B140" s="133"/>
      <c r="C140" s="134" t="s">
        <v>347</v>
      </c>
      <c r="D140" s="134" t="s">
        <v>119</v>
      </c>
      <c r="E140" s="135" t="s">
        <v>348</v>
      </c>
      <c r="F140" s="136" t="s">
        <v>349</v>
      </c>
      <c r="G140" s="137" t="s">
        <v>122</v>
      </c>
      <c r="H140" s="138">
        <v>1</v>
      </c>
      <c r="I140" s="308"/>
      <c r="J140" s="308"/>
      <c r="K140" s="139">
        <f t="shared" si="13"/>
        <v>0</v>
      </c>
      <c r="L140" s="140"/>
      <c r="M140" s="31"/>
      <c r="N140" s="141" t="s">
        <v>3</v>
      </c>
      <c r="O140" s="142" t="s">
        <v>37</v>
      </c>
      <c r="P140" s="143">
        <f t="shared" si="14"/>
        <v>0</v>
      </c>
      <c r="Q140" s="143">
        <f t="shared" si="15"/>
        <v>0</v>
      </c>
      <c r="R140" s="143">
        <f t="shared" si="16"/>
        <v>0</v>
      </c>
      <c r="S140" s="51"/>
      <c r="T140" s="144">
        <f t="shared" si="17"/>
        <v>0</v>
      </c>
      <c r="U140" s="144">
        <v>0</v>
      </c>
      <c r="V140" s="144">
        <f t="shared" si="18"/>
        <v>0</v>
      </c>
      <c r="W140" s="144">
        <v>0</v>
      </c>
      <c r="X140" s="145">
        <f t="shared" si="19"/>
        <v>0</v>
      </c>
      <c r="Y140" s="30"/>
      <c r="Z140" s="30"/>
      <c r="AA140" s="30"/>
      <c r="AB140" s="30"/>
      <c r="AC140" s="30"/>
      <c r="AD140" s="30"/>
      <c r="AE140" s="30"/>
      <c r="AR140" s="146" t="s">
        <v>123</v>
      </c>
      <c r="AT140" s="146" t="s">
        <v>119</v>
      </c>
      <c r="AU140" s="146" t="s">
        <v>76</v>
      </c>
      <c r="AY140" s="15" t="s">
        <v>117</v>
      </c>
      <c r="BE140" s="147">
        <f t="shared" si="20"/>
        <v>0</v>
      </c>
      <c r="BF140" s="147">
        <f t="shared" si="21"/>
        <v>0</v>
      </c>
      <c r="BG140" s="147">
        <f t="shared" si="22"/>
        <v>0</v>
      </c>
      <c r="BH140" s="147">
        <f t="shared" si="23"/>
        <v>0</v>
      </c>
      <c r="BI140" s="147">
        <f t="shared" si="24"/>
        <v>0</v>
      </c>
      <c r="BJ140" s="15" t="s">
        <v>76</v>
      </c>
      <c r="BK140" s="147">
        <f t="shared" si="25"/>
        <v>0</v>
      </c>
      <c r="BL140" s="15" t="s">
        <v>123</v>
      </c>
      <c r="BM140" s="146" t="s">
        <v>350</v>
      </c>
    </row>
    <row r="141" spans="1:65" s="2" customFormat="1" ht="24.2" customHeight="1">
      <c r="A141" s="30"/>
      <c r="B141" s="133"/>
      <c r="C141" s="134" t="s">
        <v>351</v>
      </c>
      <c r="D141" s="134" t="s">
        <v>119</v>
      </c>
      <c r="E141" s="135" t="s">
        <v>352</v>
      </c>
      <c r="F141" s="136" t="s">
        <v>353</v>
      </c>
      <c r="G141" s="137" t="s">
        <v>122</v>
      </c>
      <c r="H141" s="138">
        <v>3</v>
      </c>
      <c r="I141" s="308"/>
      <c r="J141" s="308"/>
      <c r="K141" s="139">
        <f t="shared" si="13"/>
        <v>0</v>
      </c>
      <c r="L141" s="140"/>
      <c r="M141" s="31"/>
      <c r="N141" s="141" t="s">
        <v>3</v>
      </c>
      <c r="O141" s="142" t="s">
        <v>37</v>
      </c>
      <c r="P141" s="143">
        <f t="shared" si="14"/>
        <v>0</v>
      </c>
      <c r="Q141" s="143">
        <f t="shared" si="15"/>
        <v>0</v>
      </c>
      <c r="R141" s="143">
        <f t="shared" si="16"/>
        <v>0</v>
      </c>
      <c r="S141" s="51"/>
      <c r="T141" s="144">
        <f t="shared" si="17"/>
        <v>0</v>
      </c>
      <c r="U141" s="144">
        <v>0</v>
      </c>
      <c r="V141" s="144">
        <f t="shared" si="18"/>
        <v>0</v>
      </c>
      <c r="W141" s="144">
        <v>0</v>
      </c>
      <c r="X141" s="145">
        <f t="shared" si="19"/>
        <v>0</v>
      </c>
      <c r="Y141" s="30"/>
      <c r="Z141" s="30"/>
      <c r="AA141" s="30"/>
      <c r="AB141" s="30"/>
      <c r="AC141" s="30"/>
      <c r="AD141" s="30"/>
      <c r="AE141" s="30"/>
      <c r="AR141" s="146" t="s">
        <v>123</v>
      </c>
      <c r="AT141" s="146" t="s">
        <v>119</v>
      </c>
      <c r="AU141" s="146" t="s">
        <v>76</v>
      </c>
      <c r="AY141" s="15" t="s">
        <v>117</v>
      </c>
      <c r="BE141" s="147">
        <f t="shared" si="20"/>
        <v>0</v>
      </c>
      <c r="BF141" s="147">
        <f t="shared" si="21"/>
        <v>0</v>
      </c>
      <c r="BG141" s="147">
        <f t="shared" si="22"/>
        <v>0</v>
      </c>
      <c r="BH141" s="147">
        <f t="shared" si="23"/>
        <v>0</v>
      </c>
      <c r="BI141" s="147">
        <f t="shared" si="24"/>
        <v>0</v>
      </c>
      <c r="BJ141" s="15" t="s">
        <v>76</v>
      </c>
      <c r="BK141" s="147">
        <f t="shared" si="25"/>
        <v>0</v>
      </c>
      <c r="BL141" s="15" t="s">
        <v>123</v>
      </c>
      <c r="BM141" s="146" t="s">
        <v>354</v>
      </c>
    </row>
    <row r="142" spans="1:65" s="2" customFormat="1" ht="24.2" customHeight="1">
      <c r="A142" s="30"/>
      <c r="B142" s="133"/>
      <c r="C142" s="134" t="s">
        <v>355</v>
      </c>
      <c r="D142" s="134" t="s">
        <v>119</v>
      </c>
      <c r="E142" s="135" t="s">
        <v>356</v>
      </c>
      <c r="F142" s="136" t="s">
        <v>357</v>
      </c>
      <c r="G142" s="137" t="s">
        <v>358</v>
      </c>
      <c r="H142" s="138">
        <v>70</v>
      </c>
      <c r="I142" s="308"/>
      <c r="J142" s="308"/>
      <c r="K142" s="139">
        <f t="shared" si="13"/>
        <v>0</v>
      </c>
      <c r="L142" s="140"/>
      <c r="M142" s="31"/>
      <c r="N142" s="141" t="s">
        <v>3</v>
      </c>
      <c r="O142" s="142" t="s">
        <v>37</v>
      </c>
      <c r="P142" s="143">
        <f t="shared" si="14"/>
        <v>0</v>
      </c>
      <c r="Q142" s="143">
        <f t="shared" si="15"/>
        <v>0</v>
      </c>
      <c r="R142" s="143">
        <f t="shared" si="16"/>
        <v>0</v>
      </c>
      <c r="S142" s="51"/>
      <c r="T142" s="144">
        <f t="shared" si="17"/>
        <v>0</v>
      </c>
      <c r="U142" s="144">
        <v>0</v>
      </c>
      <c r="V142" s="144">
        <f t="shared" si="18"/>
        <v>0</v>
      </c>
      <c r="W142" s="144">
        <v>0</v>
      </c>
      <c r="X142" s="145">
        <f t="shared" si="19"/>
        <v>0</v>
      </c>
      <c r="Y142" s="30"/>
      <c r="Z142" s="30"/>
      <c r="AA142" s="30"/>
      <c r="AB142" s="30"/>
      <c r="AC142" s="30"/>
      <c r="AD142" s="30"/>
      <c r="AE142" s="30"/>
      <c r="AR142" s="146" t="s">
        <v>123</v>
      </c>
      <c r="AT142" s="146" t="s">
        <v>119</v>
      </c>
      <c r="AU142" s="146" t="s">
        <v>76</v>
      </c>
      <c r="AY142" s="15" t="s">
        <v>117</v>
      </c>
      <c r="BE142" s="147">
        <f t="shared" si="20"/>
        <v>0</v>
      </c>
      <c r="BF142" s="147">
        <f t="shared" si="21"/>
        <v>0</v>
      </c>
      <c r="BG142" s="147">
        <f t="shared" si="22"/>
        <v>0</v>
      </c>
      <c r="BH142" s="147">
        <f t="shared" si="23"/>
        <v>0</v>
      </c>
      <c r="BI142" s="147">
        <f t="shared" si="24"/>
        <v>0</v>
      </c>
      <c r="BJ142" s="15" t="s">
        <v>76</v>
      </c>
      <c r="BK142" s="147">
        <f t="shared" si="25"/>
        <v>0</v>
      </c>
      <c r="BL142" s="15" t="s">
        <v>123</v>
      </c>
      <c r="BM142" s="146" t="s">
        <v>359</v>
      </c>
    </row>
    <row r="143" spans="1:65" s="2" customFormat="1" ht="55.5" customHeight="1">
      <c r="A143" s="30"/>
      <c r="B143" s="133"/>
      <c r="C143" s="134" t="s">
        <v>360</v>
      </c>
      <c r="D143" s="134" t="s">
        <v>119</v>
      </c>
      <c r="E143" s="135" t="s">
        <v>361</v>
      </c>
      <c r="F143" s="136" t="s">
        <v>362</v>
      </c>
      <c r="G143" s="137" t="s">
        <v>122</v>
      </c>
      <c r="H143" s="138">
        <v>1</v>
      </c>
      <c r="I143" s="308"/>
      <c r="J143" s="308"/>
      <c r="K143" s="139">
        <f t="shared" si="13"/>
        <v>0</v>
      </c>
      <c r="L143" s="140"/>
      <c r="M143" s="31"/>
      <c r="N143" s="141" t="s">
        <v>3</v>
      </c>
      <c r="O143" s="142" t="s">
        <v>37</v>
      </c>
      <c r="P143" s="143">
        <f t="shared" si="14"/>
        <v>0</v>
      </c>
      <c r="Q143" s="143">
        <f t="shared" si="15"/>
        <v>0</v>
      </c>
      <c r="R143" s="143">
        <f t="shared" si="16"/>
        <v>0</v>
      </c>
      <c r="S143" s="51"/>
      <c r="T143" s="144">
        <f t="shared" si="17"/>
        <v>0</v>
      </c>
      <c r="U143" s="144">
        <v>0</v>
      </c>
      <c r="V143" s="144">
        <f t="shared" si="18"/>
        <v>0</v>
      </c>
      <c r="W143" s="144">
        <v>0</v>
      </c>
      <c r="X143" s="145">
        <f t="shared" si="19"/>
        <v>0</v>
      </c>
      <c r="Y143" s="30"/>
      <c r="Z143" s="30"/>
      <c r="AA143" s="30"/>
      <c r="AB143" s="30"/>
      <c r="AC143" s="30"/>
      <c r="AD143" s="30"/>
      <c r="AE143" s="30"/>
      <c r="AR143" s="146" t="s">
        <v>123</v>
      </c>
      <c r="AT143" s="146" t="s">
        <v>119</v>
      </c>
      <c r="AU143" s="146" t="s">
        <v>76</v>
      </c>
      <c r="AY143" s="15" t="s">
        <v>117</v>
      </c>
      <c r="BE143" s="147">
        <f t="shared" si="20"/>
        <v>0</v>
      </c>
      <c r="BF143" s="147">
        <f t="shared" si="21"/>
        <v>0</v>
      </c>
      <c r="BG143" s="147">
        <f t="shared" si="22"/>
        <v>0</v>
      </c>
      <c r="BH143" s="147">
        <f t="shared" si="23"/>
        <v>0</v>
      </c>
      <c r="BI143" s="147">
        <f t="shared" si="24"/>
        <v>0</v>
      </c>
      <c r="BJ143" s="15" t="s">
        <v>76</v>
      </c>
      <c r="BK143" s="147">
        <f t="shared" si="25"/>
        <v>0</v>
      </c>
      <c r="BL143" s="15" t="s">
        <v>123</v>
      </c>
      <c r="BM143" s="146" t="s">
        <v>363</v>
      </c>
    </row>
    <row r="144" spans="1:65" s="2" customFormat="1" ht="21.75" customHeight="1">
      <c r="A144" s="30"/>
      <c r="B144" s="133"/>
      <c r="C144" s="134" t="s">
        <v>364</v>
      </c>
      <c r="D144" s="134" t="s">
        <v>119</v>
      </c>
      <c r="E144" s="135" t="s">
        <v>365</v>
      </c>
      <c r="F144" s="136" t="s">
        <v>366</v>
      </c>
      <c r="G144" s="137" t="s">
        <v>122</v>
      </c>
      <c r="H144" s="138">
        <v>1</v>
      </c>
      <c r="I144" s="308"/>
      <c r="J144" s="308"/>
      <c r="K144" s="139">
        <f t="shared" si="13"/>
        <v>0</v>
      </c>
      <c r="L144" s="140"/>
      <c r="M144" s="31"/>
      <c r="N144" s="141" t="s">
        <v>3</v>
      </c>
      <c r="O144" s="142" t="s">
        <v>37</v>
      </c>
      <c r="P144" s="143">
        <f t="shared" si="14"/>
        <v>0</v>
      </c>
      <c r="Q144" s="143">
        <f t="shared" si="15"/>
        <v>0</v>
      </c>
      <c r="R144" s="143">
        <f t="shared" si="16"/>
        <v>0</v>
      </c>
      <c r="S144" s="51"/>
      <c r="T144" s="144">
        <f t="shared" si="17"/>
        <v>0</v>
      </c>
      <c r="U144" s="144">
        <v>0</v>
      </c>
      <c r="V144" s="144">
        <f t="shared" si="18"/>
        <v>0</v>
      </c>
      <c r="W144" s="144">
        <v>0</v>
      </c>
      <c r="X144" s="145">
        <f t="shared" si="19"/>
        <v>0</v>
      </c>
      <c r="Y144" s="30"/>
      <c r="Z144" s="30"/>
      <c r="AA144" s="30"/>
      <c r="AB144" s="30"/>
      <c r="AC144" s="30"/>
      <c r="AD144" s="30"/>
      <c r="AE144" s="30"/>
      <c r="AR144" s="146" t="s">
        <v>123</v>
      </c>
      <c r="AT144" s="146" t="s">
        <v>119</v>
      </c>
      <c r="AU144" s="146" t="s">
        <v>76</v>
      </c>
      <c r="AY144" s="15" t="s">
        <v>117</v>
      </c>
      <c r="BE144" s="147">
        <f t="shared" si="20"/>
        <v>0</v>
      </c>
      <c r="BF144" s="147">
        <f t="shared" si="21"/>
        <v>0</v>
      </c>
      <c r="BG144" s="147">
        <f t="shared" si="22"/>
        <v>0</v>
      </c>
      <c r="BH144" s="147">
        <f t="shared" si="23"/>
        <v>0</v>
      </c>
      <c r="BI144" s="147">
        <f t="shared" si="24"/>
        <v>0</v>
      </c>
      <c r="BJ144" s="15" t="s">
        <v>76</v>
      </c>
      <c r="BK144" s="147">
        <f t="shared" si="25"/>
        <v>0</v>
      </c>
      <c r="BL144" s="15" t="s">
        <v>123</v>
      </c>
      <c r="BM144" s="146" t="s">
        <v>367</v>
      </c>
    </row>
    <row r="145" spans="1:65" s="2" customFormat="1" ht="33" customHeight="1">
      <c r="A145" s="30"/>
      <c r="B145" s="133"/>
      <c r="C145" s="134" t="s">
        <v>368</v>
      </c>
      <c r="D145" s="134" t="s">
        <v>119</v>
      </c>
      <c r="E145" s="135" t="s">
        <v>369</v>
      </c>
      <c r="F145" s="136" t="s">
        <v>370</v>
      </c>
      <c r="G145" s="137" t="s">
        <v>122</v>
      </c>
      <c r="H145" s="138">
        <v>3</v>
      </c>
      <c r="I145" s="308"/>
      <c r="J145" s="308"/>
      <c r="K145" s="139">
        <f t="shared" si="13"/>
        <v>0</v>
      </c>
      <c r="L145" s="140"/>
      <c r="M145" s="31"/>
      <c r="N145" s="141" t="s">
        <v>3</v>
      </c>
      <c r="O145" s="142" t="s">
        <v>37</v>
      </c>
      <c r="P145" s="143">
        <f t="shared" si="14"/>
        <v>0</v>
      </c>
      <c r="Q145" s="143">
        <f t="shared" si="15"/>
        <v>0</v>
      </c>
      <c r="R145" s="143">
        <f t="shared" si="16"/>
        <v>0</v>
      </c>
      <c r="S145" s="51"/>
      <c r="T145" s="144">
        <f t="shared" si="17"/>
        <v>0</v>
      </c>
      <c r="U145" s="144">
        <v>0</v>
      </c>
      <c r="V145" s="144">
        <f t="shared" si="18"/>
        <v>0</v>
      </c>
      <c r="W145" s="144">
        <v>0</v>
      </c>
      <c r="X145" s="145">
        <f t="shared" si="19"/>
        <v>0</v>
      </c>
      <c r="Y145" s="30"/>
      <c r="Z145" s="30"/>
      <c r="AA145" s="30"/>
      <c r="AB145" s="30"/>
      <c r="AC145" s="30"/>
      <c r="AD145" s="30"/>
      <c r="AE145" s="30"/>
      <c r="AR145" s="146" t="s">
        <v>123</v>
      </c>
      <c r="AT145" s="146" t="s">
        <v>119</v>
      </c>
      <c r="AU145" s="146" t="s">
        <v>76</v>
      </c>
      <c r="AY145" s="15" t="s">
        <v>117</v>
      </c>
      <c r="BE145" s="147">
        <f t="shared" si="20"/>
        <v>0</v>
      </c>
      <c r="BF145" s="147">
        <f t="shared" si="21"/>
        <v>0</v>
      </c>
      <c r="BG145" s="147">
        <f t="shared" si="22"/>
        <v>0</v>
      </c>
      <c r="BH145" s="147">
        <f t="shared" si="23"/>
        <v>0</v>
      </c>
      <c r="BI145" s="147">
        <f t="shared" si="24"/>
        <v>0</v>
      </c>
      <c r="BJ145" s="15" t="s">
        <v>76</v>
      </c>
      <c r="BK145" s="147">
        <f t="shared" si="25"/>
        <v>0</v>
      </c>
      <c r="BL145" s="15" t="s">
        <v>123</v>
      </c>
      <c r="BM145" s="146" t="s">
        <v>371</v>
      </c>
    </row>
    <row r="146" spans="1:65" s="2" customFormat="1" ht="33" customHeight="1">
      <c r="A146" s="30"/>
      <c r="B146" s="133"/>
      <c r="C146" s="134" t="s">
        <v>372</v>
      </c>
      <c r="D146" s="134" t="s">
        <v>119</v>
      </c>
      <c r="E146" s="135" t="s">
        <v>373</v>
      </c>
      <c r="F146" s="136" t="s">
        <v>374</v>
      </c>
      <c r="G146" s="137" t="s">
        <v>122</v>
      </c>
      <c r="H146" s="138">
        <v>3</v>
      </c>
      <c r="I146" s="308"/>
      <c r="J146" s="308"/>
      <c r="K146" s="139">
        <f t="shared" si="13"/>
        <v>0</v>
      </c>
      <c r="L146" s="140"/>
      <c r="M146" s="31"/>
      <c r="N146" s="141" t="s">
        <v>3</v>
      </c>
      <c r="O146" s="142" t="s">
        <v>37</v>
      </c>
      <c r="P146" s="143">
        <f t="shared" si="14"/>
        <v>0</v>
      </c>
      <c r="Q146" s="143">
        <f t="shared" si="15"/>
        <v>0</v>
      </c>
      <c r="R146" s="143">
        <f t="shared" si="16"/>
        <v>0</v>
      </c>
      <c r="S146" s="51"/>
      <c r="T146" s="144">
        <f t="shared" si="17"/>
        <v>0</v>
      </c>
      <c r="U146" s="144">
        <v>0</v>
      </c>
      <c r="V146" s="144">
        <f t="shared" si="18"/>
        <v>0</v>
      </c>
      <c r="W146" s="144">
        <v>0</v>
      </c>
      <c r="X146" s="145">
        <f t="shared" si="19"/>
        <v>0</v>
      </c>
      <c r="Y146" s="30"/>
      <c r="Z146" s="30"/>
      <c r="AA146" s="30"/>
      <c r="AB146" s="30"/>
      <c r="AC146" s="30"/>
      <c r="AD146" s="30"/>
      <c r="AE146" s="30"/>
      <c r="AR146" s="146" t="s">
        <v>123</v>
      </c>
      <c r="AT146" s="146" t="s">
        <v>119</v>
      </c>
      <c r="AU146" s="146" t="s">
        <v>76</v>
      </c>
      <c r="AY146" s="15" t="s">
        <v>117</v>
      </c>
      <c r="BE146" s="147">
        <f t="shared" si="20"/>
        <v>0</v>
      </c>
      <c r="BF146" s="147">
        <f t="shared" si="21"/>
        <v>0</v>
      </c>
      <c r="BG146" s="147">
        <f t="shared" si="22"/>
        <v>0</v>
      </c>
      <c r="BH146" s="147">
        <f t="shared" si="23"/>
        <v>0</v>
      </c>
      <c r="BI146" s="147">
        <f t="shared" si="24"/>
        <v>0</v>
      </c>
      <c r="BJ146" s="15" t="s">
        <v>76</v>
      </c>
      <c r="BK146" s="147">
        <f t="shared" si="25"/>
        <v>0</v>
      </c>
      <c r="BL146" s="15" t="s">
        <v>123</v>
      </c>
      <c r="BM146" s="146" t="s">
        <v>375</v>
      </c>
    </row>
    <row r="147" spans="1:65" s="2" customFormat="1" ht="37.9" customHeight="1">
      <c r="A147" s="30"/>
      <c r="B147" s="133"/>
      <c r="C147" s="134" t="s">
        <v>376</v>
      </c>
      <c r="D147" s="134" t="s">
        <v>119</v>
      </c>
      <c r="E147" s="135" t="s">
        <v>377</v>
      </c>
      <c r="F147" s="136" t="s">
        <v>378</v>
      </c>
      <c r="G147" s="137" t="s">
        <v>358</v>
      </c>
      <c r="H147" s="138">
        <v>16</v>
      </c>
      <c r="I147" s="308"/>
      <c r="J147" s="308"/>
      <c r="K147" s="139">
        <f t="shared" si="13"/>
        <v>0</v>
      </c>
      <c r="L147" s="140"/>
      <c r="M147" s="31"/>
      <c r="N147" s="141" t="s">
        <v>3</v>
      </c>
      <c r="O147" s="142" t="s">
        <v>37</v>
      </c>
      <c r="P147" s="143">
        <f t="shared" si="14"/>
        <v>0</v>
      </c>
      <c r="Q147" s="143">
        <f t="shared" si="15"/>
        <v>0</v>
      </c>
      <c r="R147" s="143">
        <f t="shared" si="16"/>
        <v>0</v>
      </c>
      <c r="S147" s="51"/>
      <c r="T147" s="144">
        <f t="shared" si="17"/>
        <v>0</v>
      </c>
      <c r="U147" s="144">
        <v>0</v>
      </c>
      <c r="V147" s="144">
        <f t="shared" si="18"/>
        <v>0</v>
      </c>
      <c r="W147" s="144">
        <v>0</v>
      </c>
      <c r="X147" s="145">
        <f t="shared" si="19"/>
        <v>0</v>
      </c>
      <c r="Y147" s="30"/>
      <c r="Z147" s="30"/>
      <c r="AA147" s="30"/>
      <c r="AB147" s="30"/>
      <c r="AC147" s="30"/>
      <c r="AD147" s="30"/>
      <c r="AE147" s="30"/>
      <c r="AR147" s="146" t="s">
        <v>123</v>
      </c>
      <c r="AT147" s="146" t="s">
        <v>119</v>
      </c>
      <c r="AU147" s="146" t="s">
        <v>76</v>
      </c>
      <c r="AY147" s="15" t="s">
        <v>117</v>
      </c>
      <c r="BE147" s="147">
        <f t="shared" si="20"/>
        <v>0</v>
      </c>
      <c r="BF147" s="147">
        <f t="shared" si="21"/>
        <v>0</v>
      </c>
      <c r="BG147" s="147">
        <f t="shared" si="22"/>
        <v>0</v>
      </c>
      <c r="BH147" s="147">
        <f t="shared" si="23"/>
        <v>0</v>
      </c>
      <c r="BI147" s="147">
        <f t="shared" si="24"/>
        <v>0</v>
      </c>
      <c r="BJ147" s="15" t="s">
        <v>76</v>
      </c>
      <c r="BK147" s="147">
        <f t="shared" si="25"/>
        <v>0</v>
      </c>
      <c r="BL147" s="15" t="s">
        <v>123</v>
      </c>
      <c r="BM147" s="146" t="s">
        <v>379</v>
      </c>
    </row>
    <row r="148" spans="1:65" s="2" customFormat="1" ht="24.2" customHeight="1">
      <c r="A148" s="30"/>
      <c r="B148" s="133"/>
      <c r="C148" s="134" t="s">
        <v>380</v>
      </c>
      <c r="D148" s="134" t="s">
        <v>119</v>
      </c>
      <c r="E148" s="135" t="s">
        <v>381</v>
      </c>
      <c r="F148" s="136" t="s">
        <v>382</v>
      </c>
      <c r="G148" s="137" t="s">
        <v>358</v>
      </c>
      <c r="H148" s="138">
        <v>12</v>
      </c>
      <c r="I148" s="308"/>
      <c r="J148" s="308"/>
      <c r="K148" s="139">
        <f t="shared" si="13"/>
        <v>0</v>
      </c>
      <c r="L148" s="140"/>
      <c r="M148" s="31"/>
      <c r="N148" s="141" t="s">
        <v>3</v>
      </c>
      <c r="O148" s="142" t="s">
        <v>37</v>
      </c>
      <c r="P148" s="143">
        <f t="shared" si="14"/>
        <v>0</v>
      </c>
      <c r="Q148" s="143">
        <f t="shared" si="15"/>
        <v>0</v>
      </c>
      <c r="R148" s="143">
        <f t="shared" si="16"/>
        <v>0</v>
      </c>
      <c r="S148" s="51"/>
      <c r="T148" s="144">
        <f t="shared" ref="T148:T179" si="26">S148*H148</f>
        <v>0</v>
      </c>
      <c r="U148" s="144">
        <v>0</v>
      </c>
      <c r="V148" s="144">
        <f t="shared" ref="V148:V179" si="27">U148*H148</f>
        <v>0</v>
      </c>
      <c r="W148" s="144">
        <v>0</v>
      </c>
      <c r="X148" s="145">
        <f t="shared" ref="X148:X179" si="28">W148*H148</f>
        <v>0</v>
      </c>
      <c r="Y148" s="30"/>
      <c r="Z148" s="30"/>
      <c r="AA148" s="30"/>
      <c r="AB148" s="30"/>
      <c r="AC148" s="30"/>
      <c r="AD148" s="30"/>
      <c r="AE148" s="30"/>
      <c r="AR148" s="146" t="s">
        <v>123</v>
      </c>
      <c r="AT148" s="146" t="s">
        <v>119</v>
      </c>
      <c r="AU148" s="146" t="s">
        <v>76</v>
      </c>
      <c r="AY148" s="15" t="s">
        <v>117</v>
      </c>
      <c r="BE148" s="147">
        <f t="shared" si="20"/>
        <v>0</v>
      </c>
      <c r="BF148" s="147">
        <f t="shared" si="21"/>
        <v>0</v>
      </c>
      <c r="BG148" s="147">
        <f t="shared" si="22"/>
        <v>0</v>
      </c>
      <c r="BH148" s="147">
        <f t="shared" si="23"/>
        <v>0</v>
      </c>
      <c r="BI148" s="147">
        <f t="shared" si="24"/>
        <v>0</v>
      </c>
      <c r="BJ148" s="15" t="s">
        <v>76</v>
      </c>
      <c r="BK148" s="147">
        <f t="shared" si="25"/>
        <v>0</v>
      </c>
      <c r="BL148" s="15" t="s">
        <v>123</v>
      </c>
      <c r="BM148" s="146" t="s">
        <v>383</v>
      </c>
    </row>
    <row r="149" spans="1:65" s="2" customFormat="1" ht="62.65" customHeight="1">
      <c r="A149" s="30"/>
      <c r="B149" s="133"/>
      <c r="C149" s="134" t="s">
        <v>384</v>
      </c>
      <c r="D149" s="134" t="s">
        <v>119</v>
      </c>
      <c r="E149" s="135" t="s">
        <v>385</v>
      </c>
      <c r="F149" s="136" t="s">
        <v>386</v>
      </c>
      <c r="G149" s="137" t="s">
        <v>387</v>
      </c>
      <c r="H149" s="138">
        <v>30.68</v>
      </c>
      <c r="I149" s="308"/>
      <c r="J149" s="308"/>
      <c r="K149" s="139">
        <f t="shared" si="13"/>
        <v>0</v>
      </c>
      <c r="L149" s="140"/>
      <c r="M149" s="31"/>
      <c r="N149" s="141" t="s">
        <v>3</v>
      </c>
      <c r="O149" s="142" t="s">
        <v>37</v>
      </c>
      <c r="P149" s="143">
        <f t="shared" si="14"/>
        <v>0</v>
      </c>
      <c r="Q149" s="143">
        <f t="shared" si="15"/>
        <v>0</v>
      </c>
      <c r="R149" s="143">
        <f t="shared" si="16"/>
        <v>0</v>
      </c>
      <c r="S149" s="51"/>
      <c r="T149" s="144">
        <f t="shared" si="26"/>
        <v>0</v>
      </c>
      <c r="U149" s="144">
        <v>0</v>
      </c>
      <c r="V149" s="144">
        <f t="shared" si="27"/>
        <v>0</v>
      </c>
      <c r="W149" s="144">
        <v>0</v>
      </c>
      <c r="X149" s="145">
        <f t="shared" si="28"/>
        <v>0</v>
      </c>
      <c r="Y149" s="30"/>
      <c r="Z149" s="30"/>
      <c r="AA149" s="30"/>
      <c r="AB149" s="30"/>
      <c r="AC149" s="30"/>
      <c r="AD149" s="30"/>
      <c r="AE149" s="30"/>
      <c r="AR149" s="146" t="s">
        <v>123</v>
      </c>
      <c r="AT149" s="146" t="s">
        <v>119</v>
      </c>
      <c r="AU149" s="146" t="s">
        <v>76</v>
      </c>
      <c r="AY149" s="15" t="s">
        <v>117</v>
      </c>
      <c r="BE149" s="147">
        <f t="shared" si="20"/>
        <v>0</v>
      </c>
      <c r="BF149" s="147">
        <f t="shared" si="21"/>
        <v>0</v>
      </c>
      <c r="BG149" s="147">
        <f t="shared" si="22"/>
        <v>0</v>
      </c>
      <c r="BH149" s="147">
        <f t="shared" si="23"/>
        <v>0</v>
      </c>
      <c r="BI149" s="147">
        <f t="shared" si="24"/>
        <v>0</v>
      </c>
      <c r="BJ149" s="15" t="s">
        <v>76</v>
      </c>
      <c r="BK149" s="147">
        <f t="shared" si="25"/>
        <v>0</v>
      </c>
      <c r="BL149" s="15" t="s">
        <v>123</v>
      </c>
      <c r="BM149" s="146" t="s">
        <v>388</v>
      </c>
    </row>
    <row r="150" spans="1:65" s="2" customFormat="1" ht="44.25" customHeight="1">
      <c r="A150" s="30"/>
      <c r="B150" s="133"/>
      <c r="C150" s="134" t="s">
        <v>389</v>
      </c>
      <c r="D150" s="134" t="s">
        <v>119</v>
      </c>
      <c r="E150" s="135" t="s">
        <v>390</v>
      </c>
      <c r="F150" s="136" t="s">
        <v>391</v>
      </c>
      <c r="G150" s="137" t="s">
        <v>387</v>
      </c>
      <c r="H150" s="138">
        <v>30.68</v>
      </c>
      <c r="I150" s="308"/>
      <c r="J150" s="308"/>
      <c r="K150" s="139">
        <f t="shared" si="13"/>
        <v>0</v>
      </c>
      <c r="L150" s="140"/>
      <c r="M150" s="31"/>
      <c r="N150" s="141" t="s">
        <v>3</v>
      </c>
      <c r="O150" s="142" t="s">
        <v>37</v>
      </c>
      <c r="P150" s="143">
        <f t="shared" si="14"/>
        <v>0</v>
      </c>
      <c r="Q150" s="143">
        <f t="shared" si="15"/>
        <v>0</v>
      </c>
      <c r="R150" s="143">
        <f t="shared" si="16"/>
        <v>0</v>
      </c>
      <c r="S150" s="51"/>
      <c r="T150" s="144">
        <f t="shared" si="26"/>
        <v>0</v>
      </c>
      <c r="U150" s="144">
        <v>0</v>
      </c>
      <c r="V150" s="144">
        <f t="shared" si="27"/>
        <v>0</v>
      </c>
      <c r="W150" s="144">
        <v>0</v>
      </c>
      <c r="X150" s="145">
        <f t="shared" si="28"/>
        <v>0</v>
      </c>
      <c r="Y150" s="30"/>
      <c r="Z150" s="30"/>
      <c r="AA150" s="30"/>
      <c r="AB150" s="30"/>
      <c r="AC150" s="30"/>
      <c r="AD150" s="30"/>
      <c r="AE150" s="30"/>
      <c r="AR150" s="146" t="s">
        <v>123</v>
      </c>
      <c r="AT150" s="146" t="s">
        <v>119</v>
      </c>
      <c r="AU150" s="146" t="s">
        <v>76</v>
      </c>
      <c r="AY150" s="15" t="s">
        <v>117</v>
      </c>
      <c r="BE150" s="147">
        <f t="shared" si="20"/>
        <v>0</v>
      </c>
      <c r="BF150" s="147">
        <f t="shared" si="21"/>
        <v>0</v>
      </c>
      <c r="BG150" s="147">
        <f t="shared" si="22"/>
        <v>0</v>
      </c>
      <c r="BH150" s="147">
        <f t="shared" si="23"/>
        <v>0</v>
      </c>
      <c r="BI150" s="147">
        <f t="shared" si="24"/>
        <v>0</v>
      </c>
      <c r="BJ150" s="15" t="s">
        <v>76</v>
      </c>
      <c r="BK150" s="147">
        <f t="shared" si="25"/>
        <v>0</v>
      </c>
      <c r="BL150" s="15" t="s">
        <v>123</v>
      </c>
      <c r="BM150" s="146" t="s">
        <v>392</v>
      </c>
    </row>
    <row r="151" spans="1:65" s="2" customFormat="1" ht="49.15" customHeight="1">
      <c r="A151" s="30"/>
      <c r="B151" s="133"/>
      <c r="C151" s="134" t="s">
        <v>393</v>
      </c>
      <c r="D151" s="134" t="s">
        <v>119</v>
      </c>
      <c r="E151" s="135" t="s">
        <v>394</v>
      </c>
      <c r="F151" s="136" t="s">
        <v>395</v>
      </c>
      <c r="G151" s="137" t="s">
        <v>387</v>
      </c>
      <c r="H151" s="138">
        <v>19.43</v>
      </c>
      <c r="I151" s="308"/>
      <c r="J151" s="308"/>
      <c r="K151" s="139">
        <f t="shared" si="13"/>
        <v>0</v>
      </c>
      <c r="L151" s="140"/>
      <c r="M151" s="31"/>
      <c r="N151" s="141" t="s">
        <v>3</v>
      </c>
      <c r="O151" s="142" t="s">
        <v>37</v>
      </c>
      <c r="P151" s="143">
        <f t="shared" si="14"/>
        <v>0</v>
      </c>
      <c r="Q151" s="143">
        <f t="shared" si="15"/>
        <v>0</v>
      </c>
      <c r="R151" s="143">
        <f t="shared" si="16"/>
        <v>0</v>
      </c>
      <c r="S151" s="51"/>
      <c r="T151" s="144">
        <f t="shared" si="26"/>
        <v>0</v>
      </c>
      <c r="U151" s="144">
        <v>0</v>
      </c>
      <c r="V151" s="144">
        <f t="shared" si="27"/>
        <v>0</v>
      </c>
      <c r="W151" s="144">
        <v>0</v>
      </c>
      <c r="X151" s="145">
        <f t="shared" si="28"/>
        <v>0</v>
      </c>
      <c r="Y151" s="30"/>
      <c r="Z151" s="30"/>
      <c r="AA151" s="30"/>
      <c r="AB151" s="30"/>
      <c r="AC151" s="30"/>
      <c r="AD151" s="30"/>
      <c r="AE151" s="30"/>
      <c r="AR151" s="146" t="s">
        <v>123</v>
      </c>
      <c r="AT151" s="146" t="s">
        <v>119</v>
      </c>
      <c r="AU151" s="146" t="s">
        <v>76</v>
      </c>
      <c r="AY151" s="15" t="s">
        <v>117</v>
      </c>
      <c r="BE151" s="147">
        <f t="shared" si="20"/>
        <v>0</v>
      </c>
      <c r="BF151" s="147">
        <f t="shared" si="21"/>
        <v>0</v>
      </c>
      <c r="BG151" s="147">
        <f t="shared" si="22"/>
        <v>0</v>
      </c>
      <c r="BH151" s="147">
        <f t="shared" si="23"/>
        <v>0</v>
      </c>
      <c r="BI151" s="147">
        <f t="shared" si="24"/>
        <v>0</v>
      </c>
      <c r="BJ151" s="15" t="s">
        <v>76</v>
      </c>
      <c r="BK151" s="147">
        <f t="shared" si="25"/>
        <v>0</v>
      </c>
      <c r="BL151" s="15" t="s">
        <v>123</v>
      </c>
      <c r="BM151" s="146" t="s">
        <v>396</v>
      </c>
    </row>
    <row r="152" spans="1:65" s="2" customFormat="1" ht="49.15" customHeight="1">
      <c r="A152" s="30"/>
      <c r="B152" s="133"/>
      <c r="C152" s="134" t="s">
        <v>397</v>
      </c>
      <c r="D152" s="134" t="s">
        <v>119</v>
      </c>
      <c r="E152" s="135" t="s">
        <v>398</v>
      </c>
      <c r="F152" s="136" t="s">
        <v>399</v>
      </c>
      <c r="G152" s="137" t="s">
        <v>387</v>
      </c>
      <c r="H152" s="138">
        <v>11.25</v>
      </c>
      <c r="I152" s="308"/>
      <c r="J152" s="308"/>
      <c r="K152" s="139">
        <f t="shared" si="13"/>
        <v>0</v>
      </c>
      <c r="L152" s="140"/>
      <c r="M152" s="31"/>
      <c r="N152" s="157" t="s">
        <v>3</v>
      </c>
      <c r="O152" s="158" t="s">
        <v>37</v>
      </c>
      <c r="P152" s="159">
        <f t="shared" si="14"/>
        <v>0</v>
      </c>
      <c r="Q152" s="159">
        <f t="shared" si="15"/>
        <v>0</v>
      </c>
      <c r="R152" s="159">
        <f t="shared" si="16"/>
        <v>0</v>
      </c>
      <c r="S152" s="160"/>
      <c r="T152" s="161">
        <f t="shared" si="26"/>
        <v>0</v>
      </c>
      <c r="U152" s="161">
        <v>0</v>
      </c>
      <c r="V152" s="161">
        <f t="shared" si="27"/>
        <v>0</v>
      </c>
      <c r="W152" s="161">
        <v>0</v>
      </c>
      <c r="X152" s="162">
        <f t="shared" si="28"/>
        <v>0</v>
      </c>
      <c r="Y152" s="30"/>
      <c r="Z152" s="30"/>
      <c r="AA152" s="30"/>
      <c r="AB152" s="30"/>
      <c r="AC152" s="30"/>
      <c r="AD152" s="30"/>
      <c r="AE152" s="30"/>
      <c r="AR152" s="146" t="s">
        <v>123</v>
      </c>
      <c r="AT152" s="146" t="s">
        <v>119</v>
      </c>
      <c r="AU152" s="146" t="s">
        <v>76</v>
      </c>
      <c r="AY152" s="15" t="s">
        <v>117</v>
      </c>
      <c r="BE152" s="147">
        <f t="shared" si="20"/>
        <v>0</v>
      </c>
      <c r="BF152" s="147">
        <f t="shared" si="21"/>
        <v>0</v>
      </c>
      <c r="BG152" s="147">
        <f t="shared" si="22"/>
        <v>0</v>
      </c>
      <c r="BH152" s="147">
        <f t="shared" si="23"/>
        <v>0</v>
      </c>
      <c r="BI152" s="147">
        <f t="shared" si="24"/>
        <v>0</v>
      </c>
      <c r="BJ152" s="15" t="s">
        <v>76</v>
      </c>
      <c r="BK152" s="147">
        <f t="shared" si="25"/>
        <v>0</v>
      </c>
      <c r="BL152" s="15" t="s">
        <v>123</v>
      </c>
      <c r="BM152" s="146" t="s">
        <v>400</v>
      </c>
    </row>
    <row r="153" spans="1:65" s="2" customFormat="1" ht="6.95" customHeight="1">
      <c r="A153" s="30"/>
      <c r="B153" s="40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31"/>
      <c r="N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</row>
  </sheetData>
  <sheetProtection algorithmName="SHA-512" hashValue="tzHMjfB1z8AyQr5kx+hiI86Hgw8fkQDo6znZ92GBeKZBXBeN1RNLanKgOSoH9EvdUZ5oowPgpiYt7h4XAtCTQQ==" saltValue="Dog0tWp3N8qkVwLBdrKOdQ==" spinCount="100000" sheet="1" objects="1" scenarios="1"/>
  <autoFilter ref="C81:L152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topLeftCell="A82" workbookViewId="0">
      <selection activeCell="J88" sqref="J88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95" t="s">
        <v>7</v>
      </c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T2" s="15" t="s">
        <v>81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78</v>
      </c>
    </row>
    <row r="4" spans="1:46" s="1" customFormat="1" ht="24.95" customHeight="1">
      <c r="B4" s="18"/>
      <c r="D4" s="19" t="s">
        <v>85</v>
      </c>
      <c r="M4" s="18"/>
      <c r="N4" s="87" t="s">
        <v>12</v>
      </c>
      <c r="AT4" s="15" t="s">
        <v>4</v>
      </c>
    </row>
    <row r="5" spans="1:46" s="1" customFormat="1" ht="6.95" customHeight="1">
      <c r="B5" s="18"/>
      <c r="M5" s="18"/>
    </row>
    <row r="6" spans="1:46" s="1" customFormat="1" ht="12" customHeight="1">
      <c r="B6" s="18"/>
      <c r="D6" s="25" t="s">
        <v>17</v>
      </c>
      <c r="M6" s="18"/>
    </row>
    <row r="7" spans="1:46" s="1" customFormat="1" ht="16.5" customHeight="1">
      <c r="B7" s="18"/>
      <c r="E7" s="296" t="str">
        <f>'Rekapitulace stavby'!K6</f>
        <v>Oprava TV v úseku Malšice včetně - Bechyně včetně</v>
      </c>
      <c r="F7" s="297"/>
      <c r="G7" s="297"/>
      <c r="H7" s="297"/>
      <c r="M7" s="18"/>
    </row>
    <row r="8" spans="1:46" s="2" customFormat="1" ht="12" customHeight="1">
      <c r="A8" s="30"/>
      <c r="B8" s="31"/>
      <c r="C8" s="30"/>
      <c r="D8" s="25" t="s">
        <v>86</v>
      </c>
      <c r="E8" s="30"/>
      <c r="F8" s="30"/>
      <c r="G8" s="30"/>
      <c r="H8" s="30"/>
      <c r="I8" s="30"/>
      <c r="J8" s="30"/>
      <c r="K8" s="30"/>
      <c r="L8" s="30"/>
      <c r="M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77" t="s">
        <v>401</v>
      </c>
      <c r="F9" s="298"/>
      <c r="G9" s="298"/>
      <c r="H9" s="298"/>
      <c r="I9" s="30"/>
      <c r="J9" s="30"/>
      <c r="K9" s="30"/>
      <c r="L9" s="30"/>
      <c r="M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3</v>
      </c>
      <c r="G11" s="30"/>
      <c r="H11" s="30"/>
      <c r="I11" s="25" t="s">
        <v>19</v>
      </c>
      <c r="J11" s="23" t="s">
        <v>3</v>
      </c>
      <c r="K11" s="30"/>
      <c r="L11" s="30"/>
      <c r="M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48">
        <f>'Rekapitulace stavby'!AN8</f>
        <v>0</v>
      </c>
      <c r="K12" s="30"/>
      <c r="L12" s="30"/>
      <c r="M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1" t="s">
        <v>645</v>
      </c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30"/>
      <c r="M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30"/>
      <c r="M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30"/>
      <c r="M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99" t="str">
        <f>'Rekapitulace stavby'!E14</f>
        <v>Vyplň údaj</v>
      </c>
      <c r="F18" s="261"/>
      <c r="G18" s="261"/>
      <c r="H18" s="261"/>
      <c r="I18" s="25" t="s">
        <v>25</v>
      </c>
      <c r="J18" s="26" t="str">
        <f>'Rekapitulace stavby'!AN14</f>
        <v>Vyplň údaj</v>
      </c>
      <c r="K18" s="30"/>
      <c r="L18" s="30"/>
      <c r="M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30"/>
      <c r="M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30"/>
      <c r="M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29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30"/>
      <c r="M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30"/>
      <c r="M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30</v>
      </c>
      <c r="E26" s="30"/>
      <c r="F26" s="30"/>
      <c r="G26" s="30"/>
      <c r="H26" s="30"/>
      <c r="I26" s="30"/>
      <c r="J26" s="30"/>
      <c r="K26" s="30"/>
      <c r="L26" s="30"/>
      <c r="M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66" t="s">
        <v>3</v>
      </c>
      <c r="F27" s="266"/>
      <c r="G27" s="266"/>
      <c r="H27" s="266"/>
      <c r="I27" s="89"/>
      <c r="J27" s="89"/>
      <c r="K27" s="89"/>
      <c r="L27" s="89"/>
      <c r="M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59"/>
      <c r="M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1"/>
      <c r="C30" s="30"/>
      <c r="D30" s="30"/>
      <c r="E30" s="25" t="s">
        <v>88</v>
      </c>
      <c r="F30" s="30"/>
      <c r="G30" s="30"/>
      <c r="H30" s="30"/>
      <c r="I30" s="30"/>
      <c r="J30" s="30"/>
      <c r="K30" s="92">
        <f>I61</f>
        <v>0</v>
      </c>
      <c r="L30" s="30"/>
      <c r="M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1"/>
      <c r="C31" s="30"/>
      <c r="D31" s="30"/>
      <c r="E31" s="25" t="s">
        <v>89</v>
      </c>
      <c r="F31" s="30"/>
      <c r="G31" s="30"/>
      <c r="H31" s="30"/>
      <c r="I31" s="30"/>
      <c r="J31" s="30"/>
      <c r="K31" s="92">
        <f>J61</f>
        <v>0</v>
      </c>
      <c r="L31" s="30"/>
      <c r="M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93" t="s">
        <v>32</v>
      </c>
      <c r="E32" s="30"/>
      <c r="F32" s="30"/>
      <c r="G32" s="30"/>
      <c r="H32" s="30"/>
      <c r="I32" s="30"/>
      <c r="J32" s="30"/>
      <c r="K32" s="64">
        <f>ROUND(K87, 2)</f>
        <v>0</v>
      </c>
      <c r="L32" s="30"/>
      <c r="M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59"/>
      <c r="E33" s="59"/>
      <c r="F33" s="59"/>
      <c r="G33" s="59"/>
      <c r="H33" s="59"/>
      <c r="I33" s="59"/>
      <c r="J33" s="59"/>
      <c r="K33" s="59"/>
      <c r="L33" s="59"/>
      <c r="M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34</v>
      </c>
      <c r="G34" s="30"/>
      <c r="H34" s="30"/>
      <c r="I34" s="34" t="s">
        <v>33</v>
      </c>
      <c r="J34" s="30"/>
      <c r="K34" s="34" t="s">
        <v>35</v>
      </c>
      <c r="L34" s="30"/>
      <c r="M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94" t="s">
        <v>36</v>
      </c>
      <c r="E35" s="25" t="s">
        <v>37</v>
      </c>
      <c r="F35" s="92">
        <f>ROUND((SUM(BE87:BE101)),  2)</f>
        <v>0</v>
      </c>
      <c r="G35" s="30"/>
      <c r="H35" s="30"/>
      <c r="I35" s="95">
        <v>0.21</v>
      </c>
      <c r="J35" s="30"/>
      <c r="K35" s="92">
        <f>ROUND(((SUM(BE87:BE101))*I35),  2)</f>
        <v>0</v>
      </c>
      <c r="L35" s="30"/>
      <c r="M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5" t="s">
        <v>38</v>
      </c>
      <c r="F36" s="92">
        <f>ROUND((SUM(BF87:BF101)),  2)</f>
        <v>0</v>
      </c>
      <c r="G36" s="30"/>
      <c r="H36" s="30"/>
      <c r="I36" s="95">
        <v>0.15</v>
      </c>
      <c r="J36" s="30"/>
      <c r="K36" s="92">
        <f>ROUND(((SUM(BF87:BF101))*I36),  2)</f>
        <v>0</v>
      </c>
      <c r="L36" s="30"/>
      <c r="M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39</v>
      </c>
      <c r="F37" s="92">
        <f>ROUND((SUM(BG87:BG101)),  2)</f>
        <v>0</v>
      </c>
      <c r="G37" s="30"/>
      <c r="H37" s="30"/>
      <c r="I37" s="95">
        <v>0.21</v>
      </c>
      <c r="J37" s="30"/>
      <c r="K37" s="92">
        <f>0</f>
        <v>0</v>
      </c>
      <c r="L37" s="30"/>
      <c r="M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5" t="s">
        <v>40</v>
      </c>
      <c r="F38" s="92">
        <f>ROUND((SUM(BH87:BH101)),  2)</f>
        <v>0</v>
      </c>
      <c r="G38" s="30"/>
      <c r="H38" s="30"/>
      <c r="I38" s="95">
        <v>0.15</v>
      </c>
      <c r="J38" s="30"/>
      <c r="K38" s="92">
        <f>0</f>
        <v>0</v>
      </c>
      <c r="L38" s="30"/>
      <c r="M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5" t="s">
        <v>41</v>
      </c>
      <c r="F39" s="92">
        <f>ROUND((SUM(BI87:BI101)),  2)</f>
        <v>0</v>
      </c>
      <c r="G39" s="30"/>
      <c r="H39" s="30"/>
      <c r="I39" s="95">
        <v>0</v>
      </c>
      <c r="J39" s="30"/>
      <c r="K39" s="92">
        <f>0</f>
        <v>0</v>
      </c>
      <c r="L39" s="30"/>
      <c r="M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96"/>
      <c r="D41" s="97" t="s">
        <v>42</v>
      </c>
      <c r="E41" s="53"/>
      <c r="F41" s="53"/>
      <c r="G41" s="98" t="s">
        <v>43</v>
      </c>
      <c r="H41" s="99" t="s">
        <v>44</v>
      </c>
      <c r="I41" s="53"/>
      <c r="J41" s="53"/>
      <c r="K41" s="100">
        <f>SUM(K32:K39)</f>
        <v>0</v>
      </c>
      <c r="L41" s="101"/>
      <c r="M41" s="88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88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6" spans="1:31" s="2" customFormat="1" ht="6.95" customHeight="1">
      <c r="A46" s="30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customHeight="1">
      <c r="A47" s="30"/>
      <c r="B47" s="31"/>
      <c r="C47" s="19" t="s">
        <v>90</v>
      </c>
      <c r="D47" s="30"/>
      <c r="E47" s="30"/>
      <c r="F47" s="30"/>
      <c r="G47" s="30"/>
      <c r="H47" s="30"/>
      <c r="I47" s="30"/>
      <c r="J47" s="30"/>
      <c r="K47" s="30"/>
      <c r="L47" s="30"/>
      <c r="M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5" t="s">
        <v>17</v>
      </c>
      <c r="D49" s="30"/>
      <c r="E49" s="30"/>
      <c r="F49" s="30"/>
      <c r="G49" s="30"/>
      <c r="H49" s="30"/>
      <c r="I49" s="30"/>
      <c r="J49" s="30"/>
      <c r="K49" s="30"/>
      <c r="L49" s="30"/>
      <c r="M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96" t="str">
        <f>E7</f>
        <v>Oprava TV v úseku Malšice včetně - Bechyně včetně</v>
      </c>
      <c r="F50" s="297"/>
      <c r="G50" s="297"/>
      <c r="H50" s="297"/>
      <c r="I50" s="30"/>
      <c r="J50" s="30"/>
      <c r="K50" s="30"/>
      <c r="L50" s="30"/>
      <c r="M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12" customHeight="1">
      <c r="A51" s="30"/>
      <c r="B51" s="31"/>
      <c r="C51" s="25" t="s">
        <v>86</v>
      </c>
      <c r="D51" s="30"/>
      <c r="E51" s="30"/>
      <c r="F51" s="30"/>
      <c r="G51" s="30"/>
      <c r="H51" s="30"/>
      <c r="I51" s="30"/>
      <c r="J51" s="30"/>
      <c r="K51" s="30"/>
      <c r="L51" s="30"/>
      <c r="M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6.5" customHeight="1">
      <c r="A52" s="30"/>
      <c r="B52" s="31"/>
      <c r="C52" s="30"/>
      <c r="D52" s="30"/>
      <c r="E52" s="277" t="str">
        <f>E9</f>
        <v>2022-02-07-02 - Trakční vedení (URS)</v>
      </c>
      <c r="F52" s="298"/>
      <c r="G52" s="298"/>
      <c r="H52" s="298"/>
      <c r="I52" s="30"/>
      <c r="J52" s="30"/>
      <c r="K52" s="30"/>
      <c r="L52" s="30"/>
      <c r="M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2" customHeight="1">
      <c r="A54" s="30"/>
      <c r="B54" s="31"/>
      <c r="C54" s="25" t="s">
        <v>20</v>
      </c>
      <c r="D54" s="30"/>
      <c r="E54" s="30"/>
      <c r="F54" s="23" t="str">
        <f>F12</f>
        <v xml:space="preserve"> </v>
      </c>
      <c r="G54" s="30"/>
      <c r="H54" s="30"/>
      <c r="I54" s="25" t="s">
        <v>22</v>
      </c>
      <c r="J54" s="48">
        <f>IF(J12="","",J12)</f>
        <v>0</v>
      </c>
      <c r="K54" s="30"/>
      <c r="L54" s="30"/>
      <c r="M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customHeight="1">
      <c r="A55" s="30"/>
      <c r="B55" s="31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5.2" customHeight="1">
      <c r="A56" s="30"/>
      <c r="B56" s="31"/>
      <c r="C56" s="25" t="s">
        <v>23</v>
      </c>
      <c r="D56" s="30"/>
      <c r="E56" s="30"/>
      <c r="F56" s="23" t="str">
        <f>E15</f>
        <v xml:space="preserve"> </v>
      </c>
      <c r="G56" s="30"/>
      <c r="H56" s="30"/>
      <c r="I56" s="25" t="s">
        <v>28</v>
      </c>
      <c r="J56" s="28" t="str">
        <f>E21</f>
        <v xml:space="preserve"> </v>
      </c>
      <c r="K56" s="30"/>
      <c r="L56" s="30"/>
      <c r="M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15.2" customHeight="1">
      <c r="A57" s="30"/>
      <c r="B57" s="31"/>
      <c r="C57" s="25" t="s">
        <v>26</v>
      </c>
      <c r="D57" s="30"/>
      <c r="E57" s="30"/>
      <c r="F57" s="23" t="str">
        <f>IF(E18="","",E18)</f>
        <v>Vyplň údaj</v>
      </c>
      <c r="G57" s="30"/>
      <c r="H57" s="30"/>
      <c r="I57" s="25" t="s">
        <v>29</v>
      </c>
      <c r="J57" s="28" t="str">
        <f>E24</f>
        <v xml:space="preserve"> </v>
      </c>
      <c r="K57" s="30"/>
      <c r="L57" s="30"/>
      <c r="M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9.25" customHeight="1">
      <c r="A59" s="30"/>
      <c r="B59" s="31"/>
      <c r="C59" s="102" t="s">
        <v>91</v>
      </c>
      <c r="D59" s="96"/>
      <c r="E59" s="96"/>
      <c r="F59" s="96"/>
      <c r="G59" s="96"/>
      <c r="H59" s="96"/>
      <c r="I59" s="103" t="s">
        <v>92</v>
      </c>
      <c r="J59" s="103" t="s">
        <v>93</v>
      </c>
      <c r="K59" s="103" t="s">
        <v>94</v>
      </c>
      <c r="L59" s="96"/>
      <c r="M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customHeight="1">
      <c r="A60" s="30"/>
      <c r="B60" s="31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88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2.9" customHeight="1">
      <c r="A61" s="30"/>
      <c r="B61" s="31"/>
      <c r="C61" s="104" t="s">
        <v>66</v>
      </c>
      <c r="D61" s="30"/>
      <c r="E61" s="30"/>
      <c r="F61" s="30"/>
      <c r="G61" s="30"/>
      <c r="H61" s="30"/>
      <c r="I61" s="64">
        <f t="shared" ref="I61:J63" si="0">Q87</f>
        <v>0</v>
      </c>
      <c r="J61" s="64">
        <f t="shared" si="0"/>
        <v>0</v>
      </c>
      <c r="K61" s="64">
        <f>K87</f>
        <v>0</v>
      </c>
      <c r="L61" s="30"/>
      <c r="M61" s="88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U61" s="15" t="s">
        <v>95</v>
      </c>
    </row>
    <row r="62" spans="1:47" s="9" customFormat="1" ht="24.95" customHeight="1">
      <c r="B62" s="105"/>
      <c r="D62" s="106" t="s">
        <v>402</v>
      </c>
      <c r="E62" s="107"/>
      <c r="F62" s="107"/>
      <c r="G62" s="107"/>
      <c r="H62" s="107"/>
      <c r="I62" s="108">
        <f t="shared" si="0"/>
        <v>0</v>
      </c>
      <c r="J62" s="108">
        <f t="shared" si="0"/>
        <v>0</v>
      </c>
      <c r="K62" s="108">
        <f>K88</f>
        <v>0</v>
      </c>
      <c r="M62" s="105"/>
    </row>
    <row r="63" spans="1:47" s="12" customFormat="1" ht="19.899999999999999" customHeight="1">
      <c r="B63" s="163"/>
      <c r="D63" s="164" t="s">
        <v>403</v>
      </c>
      <c r="E63" s="165"/>
      <c r="F63" s="165"/>
      <c r="G63" s="165"/>
      <c r="H63" s="165"/>
      <c r="I63" s="166">
        <f t="shared" si="0"/>
        <v>0</v>
      </c>
      <c r="J63" s="166">
        <f t="shared" si="0"/>
        <v>0</v>
      </c>
      <c r="K63" s="166">
        <f>K89</f>
        <v>0</v>
      </c>
      <c r="M63" s="163"/>
    </row>
    <row r="64" spans="1:47" s="12" customFormat="1" ht="19.899999999999999" customHeight="1">
      <c r="B64" s="163"/>
      <c r="D64" s="164" t="s">
        <v>404</v>
      </c>
      <c r="E64" s="165"/>
      <c r="F64" s="165"/>
      <c r="G64" s="165"/>
      <c r="H64" s="165"/>
      <c r="I64" s="166">
        <f>Q92</f>
        <v>0</v>
      </c>
      <c r="J64" s="166">
        <f>R92</f>
        <v>0</v>
      </c>
      <c r="K64" s="166">
        <f>K92</f>
        <v>0</v>
      </c>
      <c r="M64" s="163"/>
    </row>
    <row r="65" spans="1:31" s="9" customFormat="1" ht="24.95" customHeight="1">
      <c r="B65" s="105"/>
      <c r="D65" s="106" t="s">
        <v>405</v>
      </c>
      <c r="E65" s="107"/>
      <c r="F65" s="107"/>
      <c r="G65" s="107"/>
      <c r="H65" s="107"/>
      <c r="I65" s="108">
        <f>Q95</f>
        <v>0</v>
      </c>
      <c r="J65" s="108">
        <f>R95</f>
        <v>0</v>
      </c>
      <c r="K65" s="108">
        <f>K95</f>
        <v>0</v>
      </c>
      <c r="M65" s="105"/>
    </row>
    <row r="66" spans="1:31" s="12" customFormat="1" ht="19.899999999999999" customHeight="1">
      <c r="B66" s="163"/>
      <c r="D66" s="164" t="s">
        <v>406</v>
      </c>
      <c r="E66" s="165"/>
      <c r="F66" s="165"/>
      <c r="G66" s="165"/>
      <c r="H66" s="165"/>
      <c r="I66" s="166">
        <f>Q96</f>
        <v>0</v>
      </c>
      <c r="J66" s="166">
        <f>R96</f>
        <v>0</v>
      </c>
      <c r="K66" s="166">
        <f>K96</f>
        <v>0</v>
      </c>
      <c r="M66" s="163"/>
    </row>
    <row r="67" spans="1:31" s="9" customFormat="1" ht="24.95" customHeight="1">
      <c r="B67" s="105"/>
      <c r="D67" s="106" t="s">
        <v>407</v>
      </c>
      <c r="E67" s="107"/>
      <c r="F67" s="107"/>
      <c r="G67" s="107"/>
      <c r="H67" s="107"/>
      <c r="I67" s="108">
        <f>Q99</f>
        <v>0</v>
      </c>
      <c r="J67" s="108">
        <f>R99</f>
        <v>0</v>
      </c>
      <c r="K67" s="108">
        <f>K99</f>
        <v>0</v>
      </c>
      <c r="M67" s="105"/>
    </row>
    <row r="68" spans="1:31" s="2" customFormat="1" ht="21.75" customHeight="1">
      <c r="A68" s="30"/>
      <c r="B68" s="31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6.95" customHeight="1">
      <c r="A69" s="30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3" spans="1:31" s="2" customFormat="1" ht="6.95" customHeight="1">
      <c r="A73" s="30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24.95" customHeight="1">
      <c r="A74" s="30"/>
      <c r="B74" s="31"/>
      <c r="C74" s="19" t="s">
        <v>97</v>
      </c>
      <c r="D74" s="30"/>
      <c r="E74" s="30"/>
      <c r="F74" s="30"/>
      <c r="G74" s="30"/>
      <c r="H74" s="30"/>
      <c r="I74" s="30"/>
      <c r="J74" s="30"/>
      <c r="K74" s="30"/>
      <c r="L74" s="30"/>
      <c r="M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6.95" customHeight="1">
      <c r="A75" s="30"/>
      <c r="B75" s="31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17</v>
      </c>
      <c r="D76" s="30"/>
      <c r="E76" s="30"/>
      <c r="F76" s="30"/>
      <c r="G76" s="30"/>
      <c r="H76" s="30"/>
      <c r="I76" s="30"/>
      <c r="J76" s="30"/>
      <c r="K76" s="30"/>
      <c r="L76" s="30"/>
      <c r="M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0"/>
      <c r="D77" s="30"/>
      <c r="E77" s="296" t="str">
        <f>E7</f>
        <v>Oprava TV v úseku Malšice včetně - Bechyně včetně</v>
      </c>
      <c r="F77" s="297"/>
      <c r="G77" s="297"/>
      <c r="H77" s="297"/>
      <c r="I77" s="30"/>
      <c r="J77" s="30"/>
      <c r="K77" s="30"/>
      <c r="L77" s="30"/>
      <c r="M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2" customHeight="1">
      <c r="A78" s="30"/>
      <c r="B78" s="31"/>
      <c r="C78" s="25" t="s">
        <v>86</v>
      </c>
      <c r="D78" s="30"/>
      <c r="E78" s="30"/>
      <c r="F78" s="30"/>
      <c r="G78" s="30"/>
      <c r="H78" s="30"/>
      <c r="I78" s="30"/>
      <c r="J78" s="30"/>
      <c r="K78" s="30"/>
      <c r="L78" s="30"/>
      <c r="M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6.5" customHeight="1">
      <c r="A79" s="30"/>
      <c r="B79" s="31"/>
      <c r="C79" s="30"/>
      <c r="D79" s="30"/>
      <c r="E79" s="277" t="str">
        <f>E9</f>
        <v>2022-02-07-02 - Trakční vedení (URS)</v>
      </c>
      <c r="F79" s="298"/>
      <c r="G79" s="298"/>
      <c r="H79" s="298"/>
      <c r="I79" s="30"/>
      <c r="J79" s="30"/>
      <c r="K79" s="30"/>
      <c r="L79" s="30"/>
      <c r="M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8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2" customHeight="1">
      <c r="A81" s="30"/>
      <c r="B81" s="31"/>
      <c r="C81" s="25" t="s">
        <v>20</v>
      </c>
      <c r="D81" s="30"/>
      <c r="E81" s="30"/>
      <c r="F81" s="23" t="str">
        <f>F12</f>
        <v xml:space="preserve"> </v>
      </c>
      <c r="G81" s="30"/>
      <c r="H81" s="30"/>
      <c r="I81" s="25" t="s">
        <v>22</v>
      </c>
      <c r="J81" s="48">
        <f>IF(J12="","",J12)</f>
        <v>0</v>
      </c>
      <c r="K81" s="30"/>
      <c r="L81" s="30"/>
      <c r="M81" s="88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6.95" customHeight="1">
      <c r="A82" s="30"/>
      <c r="B82" s="31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88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5.2" customHeight="1">
      <c r="A83" s="30"/>
      <c r="B83" s="31"/>
      <c r="C83" s="25" t="s">
        <v>23</v>
      </c>
      <c r="D83" s="30"/>
      <c r="E83" s="30"/>
      <c r="F83" s="23" t="str">
        <f>E15</f>
        <v xml:space="preserve"> </v>
      </c>
      <c r="G83" s="30"/>
      <c r="H83" s="30"/>
      <c r="I83" s="25" t="s">
        <v>28</v>
      </c>
      <c r="J83" s="28" t="str">
        <f>E21</f>
        <v xml:space="preserve"> </v>
      </c>
      <c r="K83" s="30"/>
      <c r="L83" s="30"/>
      <c r="M83" s="88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2" customFormat="1" ht="15.2" customHeight="1">
      <c r="A84" s="30"/>
      <c r="B84" s="31"/>
      <c r="C84" s="25" t="s">
        <v>26</v>
      </c>
      <c r="D84" s="30"/>
      <c r="E84" s="30"/>
      <c r="F84" s="23" t="str">
        <f>IF(E18="","",E18)</f>
        <v>Vyplň údaj</v>
      </c>
      <c r="G84" s="30"/>
      <c r="H84" s="30"/>
      <c r="I84" s="25" t="s">
        <v>29</v>
      </c>
      <c r="J84" s="28" t="str">
        <f>E24</f>
        <v xml:space="preserve"> </v>
      </c>
      <c r="K84" s="30"/>
      <c r="L84" s="30"/>
      <c r="M84" s="88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65" s="2" customFormat="1" ht="10.35" customHeight="1">
      <c r="A85" s="30"/>
      <c r="B85" s="31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88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65" s="10" customFormat="1" ht="29.25" customHeight="1">
      <c r="A86" s="109"/>
      <c r="B86" s="110"/>
      <c r="C86" s="111" t="s">
        <v>98</v>
      </c>
      <c r="D86" s="112" t="s">
        <v>51</v>
      </c>
      <c r="E86" s="112" t="s">
        <v>47</v>
      </c>
      <c r="F86" s="112" t="s">
        <v>48</v>
      </c>
      <c r="G86" s="112" t="s">
        <v>99</v>
      </c>
      <c r="H86" s="112" t="s">
        <v>100</v>
      </c>
      <c r="I86" s="112" t="s">
        <v>101</v>
      </c>
      <c r="J86" s="112" t="s">
        <v>102</v>
      </c>
      <c r="K86" s="113" t="s">
        <v>94</v>
      </c>
      <c r="L86" s="114" t="s">
        <v>103</v>
      </c>
      <c r="M86" s="115"/>
      <c r="N86" s="55" t="s">
        <v>3</v>
      </c>
      <c r="O86" s="56" t="s">
        <v>36</v>
      </c>
      <c r="P86" s="56" t="s">
        <v>104</v>
      </c>
      <c r="Q86" s="56" t="s">
        <v>105</v>
      </c>
      <c r="R86" s="56" t="s">
        <v>106</v>
      </c>
      <c r="S86" s="56" t="s">
        <v>107</v>
      </c>
      <c r="T86" s="56" t="s">
        <v>108</v>
      </c>
      <c r="U86" s="56" t="s">
        <v>109</v>
      </c>
      <c r="V86" s="56" t="s">
        <v>110</v>
      </c>
      <c r="W86" s="56" t="s">
        <v>111</v>
      </c>
      <c r="X86" s="57" t="s">
        <v>112</v>
      </c>
      <c r="Y86" s="109"/>
      <c r="Z86" s="109"/>
      <c r="AA86" s="109"/>
      <c r="AB86" s="109"/>
      <c r="AC86" s="109"/>
      <c r="AD86" s="109"/>
      <c r="AE86" s="109"/>
    </row>
    <row r="87" spans="1:65" s="2" customFormat="1" ht="22.9" customHeight="1">
      <c r="A87" s="30"/>
      <c r="B87" s="31"/>
      <c r="C87" s="62" t="s">
        <v>113</v>
      </c>
      <c r="D87" s="30"/>
      <c r="E87" s="30"/>
      <c r="F87" s="30"/>
      <c r="G87" s="30"/>
      <c r="H87" s="30"/>
      <c r="I87" s="30"/>
      <c r="J87" s="30"/>
      <c r="K87" s="116">
        <f>BK87</f>
        <v>0</v>
      </c>
      <c r="L87" s="30"/>
      <c r="M87" s="31"/>
      <c r="N87" s="58"/>
      <c r="O87" s="49"/>
      <c r="P87" s="59"/>
      <c r="Q87" s="117">
        <f>Q88+Q95+Q99</f>
        <v>0</v>
      </c>
      <c r="R87" s="117">
        <f>R88+R95+R99</f>
        <v>0</v>
      </c>
      <c r="S87" s="59"/>
      <c r="T87" s="118">
        <f>T88+T95+T99</f>
        <v>0</v>
      </c>
      <c r="U87" s="59"/>
      <c r="V87" s="118">
        <f>V88+V95+V99</f>
        <v>0.260772</v>
      </c>
      <c r="W87" s="59"/>
      <c r="X87" s="119">
        <f>X88+X95+X99</f>
        <v>0</v>
      </c>
      <c r="Y87" s="30"/>
      <c r="Z87" s="30"/>
      <c r="AA87" s="30"/>
      <c r="AB87" s="30"/>
      <c r="AC87" s="30"/>
      <c r="AD87" s="30"/>
      <c r="AE87" s="30"/>
      <c r="AT87" s="15" t="s">
        <v>67</v>
      </c>
      <c r="AU87" s="15" t="s">
        <v>95</v>
      </c>
      <c r="BK87" s="120">
        <f>BK88+BK95+BK99</f>
        <v>0</v>
      </c>
    </row>
    <row r="88" spans="1:65" s="11" customFormat="1" ht="25.9" customHeight="1">
      <c r="B88" s="121"/>
      <c r="D88" s="122" t="s">
        <v>67</v>
      </c>
      <c r="E88" s="123" t="s">
        <v>408</v>
      </c>
      <c r="F88" s="123" t="s">
        <v>409</v>
      </c>
      <c r="I88" s="124"/>
      <c r="J88" s="124"/>
      <c r="K88" s="125">
        <f>BK88</f>
        <v>0</v>
      </c>
      <c r="M88" s="121"/>
      <c r="N88" s="126"/>
      <c r="O88" s="127"/>
      <c r="P88" s="127"/>
      <c r="Q88" s="128">
        <f>Q89+Q92</f>
        <v>0</v>
      </c>
      <c r="R88" s="128">
        <f>R89+R92</f>
        <v>0</v>
      </c>
      <c r="S88" s="127"/>
      <c r="T88" s="129">
        <f>T89+T92</f>
        <v>0</v>
      </c>
      <c r="U88" s="127"/>
      <c r="V88" s="129">
        <f>V89+V92</f>
        <v>0.235536</v>
      </c>
      <c r="W88" s="127"/>
      <c r="X88" s="130">
        <f>X89+X92</f>
        <v>0</v>
      </c>
      <c r="AR88" s="122" t="s">
        <v>76</v>
      </c>
      <c r="AT88" s="131" t="s">
        <v>67</v>
      </c>
      <c r="AU88" s="131" t="s">
        <v>68</v>
      </c>
      <c r="AY88" s="122" t="s">
        <v>117</v>
      </c>
      <c r="BK88" s="132">
        <f>BK89+BK92</f>
        <v>0</v>
      </c>
    </row>
    <row r="89" spans="1:65" s="11" customFormat="1" ht="22.9" customHeight="1">
      <c r="B89" s="121"/>
      <c r="D89" s="122" t="s">
        <v>67</v>
      </c>
      <c r="E89" s="167" t="s">
        <v>76</v>
      </c>
      <c r="F89" s="167" t="s">
        <v>410</v>
      </c>
      <c r="I89" s="124"/>
      <c r="J89" s="124"/>
      <c r="K89" s="168">
        <f>BK89</f>
        <v>0</v>
      </c>
      <c r="M89" s="121"/>
      <c r="N89" s="126"/>
      <c r="O89" s="127"/>
      <c r="P89" s="127"/>
      <c r="Q89" s="128">
        <f>SUM(Q90:Q91)</f>
        <v>0</v>
      </c>
      <c r="R89" s="128">
        <f>SUM(R90:R91)</f>
        <v>0</v>
      </c>
      <c r="S89" s="127"/>
      <c r="T89" s="129">
        <f>SUM(T90:T91)</f>
        <v>0</v>
      </c>
      <c r="U89" s="127"/>
      <c r="V89" s="129">
        <f>SUM(V90:V91)</f>
        <v>0</v>
      </c>
      <c r="W89" s="127"/>
      <c r="X89" s="130">
        <f>SUM(X90:X91)</f>
        <v>0</v>
      </c>
      <c r="AR89" s="122" t="s">
        <v>76</v>
      </c>
      <c r="AT89" s="131" t="s">
        <v>67</v>
      </c>
      <c r="AU89" s="131" t="s">
        <v>76</v>
      </c>
      <c r="AY89" s="122" t="s">
        <v>117</v>
      </c>
      <c r="BK89" s="132">
        <f>SUM(BK90:BK91)</f>
        <v>0</v>
      </c>
    </row>
    <row r="90" spans="1:65" s="2" customFormat="1" ht="33" customHeight="1">
      <c r="A90" s="30"/>
      <c r="B90" s="133"/>
      <c r="C90" s="134" t="s">
        <v>116</v>
      </c>
      <c r="D90" s="134" t="s">
        <v>119</v>
      </c>
      <c r="E90" s="135" t="s">
        <v>411</v>
      </c>
      <c r="F90" s="136" t="s">
        <v>412</v>
      </c>
      <c r="G90" s="137" t="s">
        <v>133</v>
      </c>
      <c r="H90" s="138">
        <v>4.5</v>
      </c>
      <c r="I90" s="308"/>
      <c r="J90" s="308"/>
      <c r="K90" s="139">
        <f>ROUND(P90*H90,2)</f>
        <v>0</v>
      </c>
      <c r="L90" s="140"/>
      <c r="M90" s="31"/>
      <c r="N90" s="141" t="s">
        <v>3</v>
      </c>
      <c r="O90" s="142" t="s">
        <v>37</v>
      </c>
      <c r="P90" s="143">
        <f>I90+J90</f>
        <v>0</v>
      </c>
      <c r="Q90" s="143">
        <f>ROUND(I90*H90,2)</f>
        <v>0</v>
      </c>
      <c r="R90" s="143">
        <f>ROUND(J90*H90,2)</f>
        <v>0</v>
      </c>
      <c r="S90" s="51"/>
      <c r="T90" s="144">
        <f>S90*H90</f>
        <v>0</v>
      </c>
      <c r="U90" s="144">
        <v>0</v>
      </c>
      <c r="V90" s="144">
        <f>U90*H90</f>
        <v>0</v>
      </c>
      <c r="W90" s="144">
        <v>0</v>
      </c>
      <c r="X90" s="145">
        <f>W90*H90</f>
        <v>0</v>
      </c>
      <c r="Y90" s="30"/>
      <c r="Z90" s="30"/>
      <c r="AA90" s="30"/>
      <c r="AB90" s="30"/>
      <c r="AC90" s="30"/>
      <c r="AD90" s="30"/>
      <c r="AE90" s="30"/>
      <c r="AR90" s="146" t="s">
        <v>116</v>
      </c>
      <c r="AT90" s="146" t="s">
        <v>119</v>
      </c>
      <c r="AU90" s="146" t="s">
        <v>78</v>
      </c>
      <c r="AY90" s="15" t="s">
        <v>117</v>
      </c>
      <c r="BE90" s="147">
        <f>IF(O90="základní",K90,0)</f>
        <v>0</v>
      </c>
      <c r="BF90" s="147">
        <f>IF(O90="snížená",K90,0)</f>
        <v>0</v>
      </c>
      <c r="BG90" s="147">
        <f>IF(O90="zákl. přenesená",K90,0)</f>
        <v>0</v>
      </c>
      <c r="BH90" s="147">
        <f>IF(O90="sníž. přenesená",K90,0)</f>
        <v>0</v>
      </c>
      <c r="BI90" s="147">
        <f>IF(O90="nulová",K90,0)</f>
        <v>0</v>
      </c>
      <c r="BJ90" s="15" t="s">
        <v>76</v>
      </c>
      <c r="BK90" s="147">
        <f>ROUND(P90*H90,2)</f>
        <v>0</v>
      </c>
      <c r="BL90" s="15" t="s">
        <v>116</v>
      </c>
      <c r="BM90" s="146" t="s">
        <v>413</v>
      </c>
    </row>
    <row r="91" spans="1:65" s="2" customFormat="1" ht="11.25">
      <c r="A91" s="30"/>
      <c r="B91" s="31"/>
      <c r="C91" s="30"/>
      <c r="D91" s="169" t="s">
        <v>414</v>
      </c>
      <c r="E91" s="30"/>
      <c r="F91" s="170" t="s">
        <v>415</v>
      </c>
      <c r="G91" s="30"/>
      <c r="H91" s="30"/>
      <c r="I91" s="311"/>
      <c r="J91" s="311"/>
      <c r="K91" s="30"/>
      <c r="L91" s="30"/>
      <c r="M91" s="31"/>
      <c r="N91" s="172"/>
      <c r="O91" s="173"/>
      <c r="P91" s="51"/>
      <c r="Q91" s="51"/>
      <c r="R91" s="51"/>
      <c r="S91" s="51"/>
      <c r="T91" s="51"/>
      <c r="U91" s="51"/>
      <c r="V91" s="51"/>
      <c r="W91" s="51"/>
      <c r="X91" s="52"/>
      <c r="Y91" s="30"/>
      <c r="Z91" s="30"/>
      <c r="AA91" s="30"/>
      <c r="AB91" s="30"/>
      <c r="AC91" s="30"/>
      <c r="AD91" s="30"/>
      <c r="AE91" s="30"/>
      <c r="AT91" s="15" t="s">
        <v>414</v>
      </c>
      <c r="AU91" s="15" t="s">
        <v>78</v>
      </c>
    </row>
    <row r="92" spans="1:65" s="11" customFormat="1" ht="22.9" customHeight="1">
      <c r="B92" s="121"/>
      <c r="D92" s="122" t="s">
        <v>67</v>
      </c>
      <c r="E92" s="167" t="s">
        <v>125</v>
      </c>
      <c r="F92" s="167" t="s">
        <v>416</v>
      </c>
      <c r="I92" s="312"/>
      <c r="J92" s="312"/>
      <c r="K92" s="168">
        <f>BK92</f>
        <v>0</v>
      </c>
      <c r="M92" s="121"/>
      <c r="N92" s="126"/>
      <c r="O92" s="127"/>
      <c r="P92" s="127"/>
      <c r="Q92" s="128">
        <f>SUM(Q93:Q94)</f>
        <v>0</v>
      </c>
      <c r="R92" s="128">
        <f>SUM(R93:R94)</f>
        <v>0</v>
      </c>
      <c r="S92" s="127"/>
      <c r="T92" s="129">
        <f>SUM(T93:T94)</f>
        <v>0</v>
      </c>
      <c r="U92" s="127"/>
      <c r="V92" s="129">
        <f>SUM(V93:V94)</f>
        <v>0.235536</v>
      </c>
      <c r="W92" s="127"/>
      <c r="X92" s="130">
        <f>SUM(X93:X94)</f>
        <v>0</v>
      </c>
      <c r="AR92" s="122" t="s">
        <v>76</v>
      </c>
      <c r="AT92" s="131" t="s">
        <v>67</v>
      </c>
      <c r="AU92" s="131" t="s">
        <v>76</v>
      </c>
      <c r="AY92" s="122" t="s">
        <v>117</v>
      </c>
      <c r="BK92" s="132">
        <f>SUM(BK93:BK94)</f>
        <v>0</v>
      </c>
    </row>
    <row r="93" spans="1:65" s="2" customFormat="1" ht="33" customHeight="1">
      <c r="A93" s="30"/>
      <c r="B93" s="133"/>
      <c r="C93" s="134" t="s">
        <v>78</v>
      </c>
      <c r="D93" s="134" t="s">
        <v>119</v>
      </c>
      <c r="E93" s="135" t="s">
        <v>417</v>
      </c>
      <c r="F93" s="136" t="s">
        <v>418</v>
      </c>
      <c r="G93" s="137" t="s">
        <v>150</v>
      </c>
      <c r="H93" s="138">
        <v>420.6</v>
      </c>
      <c r="I93" s="308"/>
      <c r="J93" s="308"/>
      <c r="K93" s="139">
        <f>ROUND(P93*H93,2)</f>
        <v>0</v>
      </c>
      <c r="L93" s="140"/>
      <c r="M93" s="31"/>
      <c r="N93" s="141" t="s">
        <v>3</v>
      </c>
      <c r="O93" s="142" t="s">
        <v>37</v>
      </c>
      <c r="P93" s="143">
        <f>I93+J93</f>
        <v>0</v>
      </c>
      <c r="Q93" s="143">
        <f>ROUND(I93*H93,2)</f>
        <v>0</v>
      </c>
      <c r="R93" s="143">
        <f>ROUND(J93*H93,2)</f>
        <v>0</v>
      </c>
      <c r="S93" s="51"/>
      <c r="T93" s="144">
        <f>S93*H93</f>
        <v>0</v>
      </c>
      <c r="U93" s="144">
        <v>5.5999999999999995E-4</v>
      </c>
      <c r="V93" s="144">
        <f>U93*H93</f>
        <v>0.235536</v>
      </c>
      <c r="W93" s="144">
        <v>0</v>
      </c>
      <c r="X93" s="145">
        <f>W93*H93</f>
        <v>0</v>
      </c>
      <c r="Y93" s="30"/>
      <c r="Z93" s="30"/>
      <c r="AA93" s="30"/>
      <c r="AB93" s="30"/>
      <c r="AC93" s="30"/>
      <c r="AD93" s="30"/>
      <c r="AE93" s="30"/>
      <c r="AR93" s="146" t="s">
        <v>116</v>
      </c>
      <c r="AT93" s="146" t="s">
        <v>119</v>
      </c>
      <c r="AU93" s="146" t="s">
        <v>78</v>
      </c>
      <c r="AY93" s="15" t="s">
        <v>117</v>
      </c>
      <c r="BE93" s="147">
        <f>IF(O93="základní",K93,0)</f>
        <v>0</v>
      </c>
      <c r="BF93" s="147">
        <f>IF(O93="snížená",K93,0)</f>
        <v>0</v>
      </c>
      <c r="BG93" s="147">
        <f>IF(O93="zákl. přenesená",K93,0)</f>
        <v>0</v>
      </c>
      <c r="BH93" s="147">
        <f>IF(O93="sníž. přenesená",K93,0)</f>
        <v>0</v>
      </c>
      <c r="BI93" s="147">
        <f>IF(O93="nulová",K93,0)</f>
        <v>0</v>
      </c>
      <c r="BJ93" s="15" t="s">
        <v>76</v>
      </c>
      <c r="BK93" s="147">
        <f>ROUND(P93*H93,2)</f>
        <v>0</v>
      </c>
      <c r="BL93" s="15" t="s">
        <v>116</v>
      </c>
      <c r="BM93" s="146" t="s">
        <v>419</v>
      </c>
    </row>
    <row r="94" spans="1:65" s="2" customFormat="1" ht="11.25">
      <c r="A94" s="30"/>
      <c r="B94" s="31"/>
      <c r="C94" s="30"/>
      <c r="D94" s="169" t="s">
        <v>414</v>
      </c>
      <c r="E94" s="30"/>
      <c r="F94" s="170" t="s">
        <v>420</v>
      </c>
      <c r="G94" s="30"/>
      <c r="H94" s="30"/>
      <c r="I94" s="311"/>
      <c r="J94" s="311"/>
      <c r="K94" s="30"/>
      <c r="L94" s="30"/>
      <c r="M94" s="31"/>
      <c r="N94" s="172"/>
      <c r="O94" s="173"/>
      <c r="P94" s="51"/>
      <c r="Q94" s="51"/>
      <c r="R94" s="51"/>
      <c r="S94" s="51"/>
      <c r="T94" s="51"/>
      <c r="U94" s="51"/>
      <c r="V94" s="51"/>
      <c r="W94" s="51"/>
      <c r="X94" s="52"/>
      <c r="Y94" s="30"/>
      <c r="Z94" s="30"/>
      <c r="AA94" s="30"/>
      <c r="AB94" s="30"/>
      <c r="AC94" s="30"/>
      <c r="AD94" s="30"/>
      <c r="AE94" s="30"/>
      <c r="AT94" s="15" t="s">
        <v>414</v>
      </c>
      <c r="AU94" s="15" t="s">
        <v>78</v>
      </c>
    </row>
    <row r="95" spans="1:65" s="11" customFormat="1" ht="25.9" customHeight="1">
      <c r="B95" s="121"/>
      <c r="D95" s="122" t="s">
        <v>67</v>
      </c>
      <c r="E95" s="123" t="s">
        <v>421</v>
      </c>
      <c r="F95" s="123" t="s">
        <v>422</v>
      </c>
      <c r="I95" s="312"/>
      <c r="J95" s="312"/>
      <c r="K95" s="125">
        <f>BK95</f>
        <v>0</v>
      </c>
      <c r="M95" s="121"/>
      <c r="N95" s="126"/>
      <c r="O95" s="127"/>
      <c r="P95" s="127"/>
      <c r="Q95" s="128">
        <f>Q96</f>
        <v>0</v>
      </c>
      <c r="R95" s="128">
        <f>R96</f>
        <v>0</v>
      </c>
      <c r="S95" s="127"/>
      <c r="T95" s="129">
        <f>T96</f>
        <v>0</v>
      </c>
      <c r="U95" s="127"/>
      <c r="V95" s="129">
        <f>V96</f>
        <v>2.5236000000000001E-2</v>
      </c>
      <c r="W95" s="127"/>
      <c r="X95" s="130">
        <f>X96</f>
        <v>0</v>
      </c>
      <c r="AR95" s="122" t="s">
        <v>78</v>
      </c>
      <c r="AT95" s="131" t="s">
        <v>67</v>
      </c>
      <c r="AU95" s="131" t="s">
        <v>68</v>
      </c>
      <c r="AY95" s="122" t="s">
        <v>117</v>
      </c>
      <c r="BK95" s="132">
        <f>BK96</f>
        <v>0</v>
      </c>
    </row>
    <row r="96" spans="1:65" s="11" customFormat="1" ht="22.9" customHeight="1">
      <c r="B96" s="121"/>
      <c r="D96" s="122" t="s">
        <v>67</v>
      </c>
      <c r="E96" s="167" t="s">
        <v>423</v>
      </c>
      <c r="F96" s="167" t="s">
        <v>424</v>
      </c>
      <c r="I96" s="312"/>
      <c r="J96" s="312"/>
      <c r="K96" s="168">
        <f>BK96</f>
        <v>0</v>
      </c>
      <c r="M96" s="121"/>
      <c r="N96" s="126"/>
      <c r="O96" s="127"/>
      <c r="P96" s="127"/>
      <c r="Q96" s="128">
        <f>SUM(Q97:Q98)</f>
        <v>0</v>
      </c>
      <c r="R96" s="128">
        <f>SUM(R97:R98)</f>
        <v>0</v>
      </c>
      <c r="S96" s="127"/>
      <c r="T96" s="129">
        <f>SUM(T97:T98)</f>
        <v>0</v>
      </c>
      <c r="U96" s="127"/>
      <c r="V96" s="129">
        <f>SUM(V97:V98)</f>
        <v>2.5236000000000001E-2</v>
      </c>
      <c r="W96" s="127"/>
      <c r="X96" s="130">
        <f>SUM(X97:X98)</f>
        <v>0</v>
      </c>
      <c r="AR96" s="122" t="s">
        <v>78</v>
      </c>
      <c r="AT96" s="131" t="s">
        <v>67</v>
      </c>
      <c r="AU96" s="131" t="s">
        <v>76</v>
      </c>
      <c r="AY96" s="122" t="s">
        <v>117</v>
      </c>
      <c r="BK96" s="132">
        <f>SUM(BK97:BK98)</f>
        <v>0</v>
      </c>
    </row>
    <row r="97" spans="1:65" s="2" customFormat="1" ht="16.5" customHeight="1">
      <c r="A97" s="30"/>
      <c r="B97" s="133"/>
      <c r="C97" s="134" t="s">
        <v>76</v>
      </c>
      <c r="D97" s="134" t="s">
        <v>119</v>
      </c>
      <c r="E97" s="135" t="s">
        <v>425</v>
      </c>
      <c r="F97" s="136" t="s">
        <v>426</v>
      </c>
      <c r="G97" s="137" t="s">
        <v>150</v>
      </c>
      <c r="H97" s="138">
        <v>420.6</v>
      </c>
      <c r="I97" s="308"/>
      <c r="J97" s="308"/>
      <c r="K97" s="139">
        <f>ROUND(P97*H97,2)</f>
        <v>0</v>
      </c>
      <c r="L97" s="140"/>
      <c r="M97" s="31"/>
      <c r="N97" s="141" t="s">
        <v>3</v>
      </c>
      <c r="O97" s="142" t="s">
        <v>37</v>
      </c>
      <c r="P97" s="143">
        <f>I97+J97</f>
        <v>0</v>
      </c>
      <c r="Q97" s="143">
        <f>ROUND(I97*H97,2)</f>
        <v>0</v>
      </c>
      <c r="R97" s="143">
        <f>ROUND(J97*H97,2)</f>
        <v>0</v>
      </c>
      <c r="S97" s="51"/>
      <c r="T97" s="144">
        <f>S97*H97</f>
        <v>0</v>
      </c>
      <c r="U97" s="144">
        <v>6.0000000000000002E-5</v>
      </c>
      <c r="V97" s="144">
        <f>U97*H97</f>
        <v>2.5236000000000001E-2</v>
      </c>
      <c r="W97" s="144">
        <v>0</v>
      </c>
      <c r="X97" s="145">
        <f>W97*H97</f>
        <v>0</v>
      </c>
      <c r="Y97" s="30"/>
      <c r="Z97" s="30"/>
      <c r="AA97" s="30"/>
      <c r="AB97" s="30"/>
      <c r="AC97" s="30"/>
      <c r="AD97" s="30"/>
      <c r="AE97" s="30"/>
      <c r="AR97" s="146" t="s">
        <v>167</v>
      </c>
      <c r="AT97" s="146" t="s">
        <v>119</v>
      </c>
      <c r="AU97" s="146" t="s">
        <v>78</v>
      </c>
      <c r="AY97" s="15" t="s">
        <v>117</v>
      </c>
      <c r="BE97" s="147">
        <f>IF(O97="základní",K97,0)</f>
        <v>0</v>
      </c>
      <c r="BF97" s="147">
        <f>IF(O97="snížená",K97,0)</f>
        <v>0</v>
      </c>
      <c r="BG97" s="147">
        <f>IF(O97="zákl. přenesená",K97,0)</f>
        <v>0</v>
      </c>
      <c r="BH97" s="147">
        <f>IF(O97="sníž. přenesená",K97,0)</f>
        <v>0</v>
      </c>
      <c r="BI97" s="147">
        <f>IF(O97="nulová",K97,0)</f>
        <v>0</v>
      </c>
      <c r="BJ97" s="15" t="s">
        <v>76</v>
      </c>
      <c r="BK97" s="147">
        <f>ROUND(P97*H97,2)</f>
        <v>0</v>
      </c>
      <c r="BL97" s="15" t="s">
        <v>167</v>
      </c>
      <c r="BM97" s="146" t="s">
        <v>427</v>
      </c>
    </row>
    <row r="98" spans="1:65" s="2" customFormat="1" ht="11.25">
      <c r="A98" s="30"/>
      <c r="B98" s="31"/>
      <c r="C98" s="30"/>
      <c r="D98" s="169" t="s">
        <v>414</v>
      </c>
      <c r="E98" s="30"/>
      <c r="F98" s="170" t="s">
        <v>428</v>
      </c>
      <c r="G98" s="30"/>
      <c r="H98" s="30"/>
      <c r="I98" s="311"/>
      <c r="J98" s="311"/>
      <c r="K98" s="30"/>
      <c r="L98" s="30"/>
      <c r="M98" s="31"/>
      <c r="N98" s="172"/>
      <c r="O98" s="173"/>
      <c r="P98" s="51"/>
      <c r="Q98" s="51"/>
      <c r="R98" s="51"/>
      <c r="S98" s="51"/>
      <c r="T98" s="51"/>
      <c r="U98" s="51"/>
      <c r="V98" s="51"/>
      <c r="W98" s="51"/>
      <c r="X98" s="52"/>
      <c r="Y98" s="30"/>
      <c r="Z98" s="30"/>
      <c r="AA98" s="30"/>
      <c r="AB98" s="30"/>
      <c r="AC98" s="30"/>
      <c r="AD98" s="30"/>
      <c r="AE98" s="30"/>
      <c r="AT98" s="15" t="s">
        <v>414</v>
      </c>
      <c r="AU98" s="15" t="s">
        <v>78</v>
      </c>
    </row>
    <row r="99" spans="1:65" s="11" customFormat="1" ht="25.9" customHeight="1">
      <c r="B99" s="121"/>
      <c r="D99" s="122" t="s">
        <v>67</v>
      </c>
      <c r="E99" s="123" t="s">
        <v>429</v>
      </c>
      <c r="F99" s="123" t="s">
        <v>430</v>
      </c>
      <c r="I99" s="312"/>
      <c r="J99" s="312"/>
      <c r="K99" s="125">
        <f>BK99</f>
        <v>0</v>
      </c>
      <c r="M99" s="121"/>
      <c r="N99" s="126"/>
      <c r="O99" s="127"/>
      <c r="P99" s="127"/>
      <c r="Q99" s="128">
        <f>SUM(Q100:Q101)</f>
        <v>0</v>
      </c>
      <c r="R99" s="128">
        <f>SUM(R100:R101)</f>
        <v>0</v>
      </c>
      <c r="S99" s="127"/>
      <c r="T99" s="129">
        <f>SUM(T100:T101)</f>
        <v>0</v>
      </c>
      <c r="U99" s="127"/>
      <c r="V99" s="129">
        <f>SUM(V100:V101)</f>
        <v>0</v>
      </c>
      <c r="W99" s="127"/>
      <c r="X99" s="130">
        <f>SUM(X100:X101)</f>
        <v>0</v>
      </c>
      <c r="AR99" s="122" t="s">
        <v>116</v>
      </c>
      <c r="AT99" s="131" t="s">
        <v>67</v>
      </c>
      <c r="AU99" s="131" t="s">
        <v>68</v>
      </c>
      <c r="AY99" s="122" t="s">
        <v>117</v>
      </c>
      <c r="BK99" s="132">
        <f>SUM(BK100:BK101)</f>
        <v>0</v>
      </c>
    </row>
    <row r="100" spans="1:65" s="2" customFormat="1" ht="24.2" customHeight="1">
      <c r="A100" s="30"/>
      <c r="B100" s="133"/>
      <c r="C100" s="134" t="s">
        <v>204</v>
      </c>
      <c r="D100" s="134" t="s">
        <v>119</v>
      </c>
      <c r="E100" s="135" t="s">
        <v>431</v>
      </c>
      <c r="F100" s="136" t="s">
        <v>432</v>
      </c>
      <c r="G100" s="137" t="s">
        <v>358</v>
      </c>
      <c r="H100" s="138">
        <v>48</v>
      </c>
      <c r="I100" s="308"/>
      <c r="J100" s="308"/>
      <c r="K100" s="139">
        <f>ROUND(P100*H100,2)</f>
        <v>0</v>
      </c>
      <c r="L100" s="140"/>
      <c r="M100" s="31"/>
      <c r="N100" s="141" t="s">
        <v>3</v>
      </c>
      <c r="O100" s="142" t="s">
        <v>37</v>
      </c>
      <c r="P100" s="143">
        <f>I100+J100</f>
        <v>0</v>
      </c>
      <c r="Q100" s="143">
        <f>ROUND(I100*H100,2)</f>
        <v>0</v>
      </c>
      <c r="R100" s="143">
        <f>ROUND(J100*H100,2)</f>
        <v>0</v>
      </c>
      <c r="S100" s="51"/>
      <c r="T100" s="144">
        <f>S100*H100</f>
        <v>0</v>
      </c>
      <c r="U100" s="144">
        <v>0</v>
      </c>
      <c r="V100" s="144">
        <f>U100*H100</f>
        <v>0</v>
      </c>
      <c r="W100" s="144">
        <v>0</v>
      </c>
      <c r="X100" s="145">
        <f>W100*H100</f>
        <v>0</v>
      </c>
      <c r="Y100" s="30"/>
      <c r="Z100" s="30"/>
      <c r="AA100" s="30"/>
      <c r="AB100" s="30"/>
      <c r="AC100" s="30"/>
      <c r="AD100" s="30"/>
      <c r="AE100" s="30"/>
      <c r="AR100" s="146" t="s">
        <v>123</v>
      </c>
      <c r="AT100" s="146" t="s">
        <v>119</v>
      </c>
      <c r="AU100" s="146" t="s">
        <v>76</v>
      </c>
      <c r="AY100" s="15" t="s">
        <v>117</v>
      </c>
      <c r="BE100" s="147">
        <f>IF(O100="základní",K100,0)</f>
        <v>0</v>
      </c>
      <c r="BF100" s="147">
        <f>IF(O100="snížená",K100,0)</f>
        <v>0</v>
      </c>
      <c r="BG100" s="147">
        <f>IF(O100="zákl. přenesená",K100,0)</f>
        <v>0</v>
      </c>
      <c r="BH100" s="147">
        <f>IF(O100="sníž. přenesená",K100,0)</f>
        <v>0</v>
      </c>
      <c r="BI100" s="147">
        <f>IF(O100="nulová",K100,0)</f>
        <v>0</v>
      </c>
      <c r="BJ100" s="15" t="s">
        <v>76</v>
      </c>
      <c r="BK100" s="147">
        <f>ROUND(P100*H100,2)</f>
        <v>0</v>
      </c>
      <c r="BL100" s="15" t="s">
        <v>123</v>
      </c>
      <c r="BM100" s="146" t="s">
        <v>433</v>
      </c>
    </row>
    <row r="101" spans="1:65" s="2" customFormat="1" ht="11.25">
      <c r="A101" s="30"/>
      <c r="B101" s="31"/>
      <c r="C101" s="30"/>
      <c r="D101" s="169" t="s">
        <v>414</v>
      </c>
      <c r="E101" s="30"/>
      <c r="F101" s="170" t="s">
        <v>434</v>
      </c>
      <c r="G101" s="30"/>
      <c r="H101" s="30"/>
      <c r="I101" s="171"/>
      <c r="J101" s="171"/>
      <c r="K101" s="30"/>
      <c r="L101" s="30"/>
      <c r="M101" s="31"/>
      <c r="N101" s="174"/>
      <c r="O101" s="175"/>
      <c r="P101" s="160"/>
      <c r="Q101" s="160"/>
      <c r="R101" s="160"/>
      <c r="S101" s="160"/>
      <c r="T101" s="160"/>
      <c r="U101" s="160"/>
      <c r="V101" s="160"/>
      <c r="W101" s="160"/>
      <c r="X101" s="176"/>
      <c r="Y101" s="30"/>
      <c r="Z101" s="30"/>
      <c r="AA101" s="30"/>
      <c r="AB101" s="30"/>
      <c r="AC101" s="30"/>
      <c r="AD101" s="30"/>
      <c r="AE101" s="30"/>
      <c r="AT101" s="15" t="s">
        <v>414</v>
      </c>
      <c r="AU101" s="15" t="s">
        <v>76</v>
      </c>
    </row>
    <row r="102" spans="1:65" s="2" customFormat="1" ht="6.95" customHeight="1">
      <c r="A102" s="30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31"/>
      <c r="N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</sheetData>
  <sheetProtection algorithmName="SHA-512" hashValue="8aPN+B+YKR8k8RMsPtGwmgKfTCXlGO6pAo3Q4bsOjbilw88A3QO1eo2uPOYzijBC18h6FLDRpHocLIJykwgCTg==" saltValue="ezbcRR495W0GSL6R5w64+g==" spinCount="100000" sheet="1" objects="1" scenarios="1"/>
  <autoFilter ref="C86:L101"/>
  <mergeCells count="9">
    <mergeCell ref="E52:H52"/>
    <mergeCell ref="E77:H77"/>
    <mergeCell ref="E79:H79"/>
    <mergeCell ref="M2:Z2"/>
    <mergeCell ref="E7:H7"/>
    <mergeCell ref="E9:H9"/>
    <mergeCell ref="E18:H18"/>
    <mergeCell ref="E27:H27"/>
    <mergeCell ref="E50:H50"/>
  </mergeCells>
  <hyperlinks>
    <hyperlink ref="F91" r:id="rId1"/>
    <hyperlink ref="F94" r:id="rId2"/>
    <hyperlink ref="F98" r:id="rId3"/>
    <hyperlink ref="F101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topLeftCell="A76" workbookViewId="0">
      <selection activeCell="I86" sqref="I86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95" t="s">
        <v>7</v>
      </c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T2" s="15" t="s">
        <v>84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78</v>
      </c>
    </row>
    <row r="4" spans="1:46" s="1" customFormat="1" ht="24.95" customHeight="1">
      <c r="B4" s="18"/>
      <c r="D4" s="19" t="s">
        <v>85</v>
      </c>
      <c r="M4" s="18"/>
      <c r="N4" s="87" t="s">
        <v>12</v>
      </c>
      <c r="AT4" s="15" t="s">
        <v>4</v>
      </c>
    </row>
    <row r="5" spans="1:46" s="1" customFormat="1" ht="6.95" customHeight="1">
      <c r="B5" s="18"/>
      <c r="M5" s="18"/>
    </row>
    <row r="6" spans="1:46" s="1" customFormat="1" ht="12" customHeight="1">
      <c r="B6" s="18"/>
      <c r="D6" s="25" t="s">
        <v>17</v>
      </c>
      <c r="M6" s="18"/>
    </row>
    <row r="7" spans="1:46" s="1" customFormat="1" ht="16.5" customHeight="1">
      <c r="B7" s="18"/>
      <c r="E7" s="296" t="str">
        <f>'Rekapitulace stavby'!K6</f>
        <v>Oprava TV v úseku Malšice včetně - Bechyně včetně</v>
      </c>
      <c r="F7" s="297"/>
      <c r="G7" s="297"/>
      <c r="H7" s="297"/>
      <c r="M7" s="18"/>
    </row>
    <row r="8" spans="1:46" s="2" customFormat="1" ht="12" customHeight="1">
      <c r="A8" s="30"/>
      <c r="B8" s="31"/>
      <c r="C8" s="30"/>
      <c r="D8" s="25" t="s">
        <v>86</v>
      </c>
      <c r="E8" s="30"/>
      <c r="F8" s="30"/>
      <c r="G8" s="30"/>
      <c r="H8" s="30"/>
      <c r="I8" s="30"/>
      <c r="J8" s="30"/>
      <c r="K8" s="30"/>
      <c r="L8" s="30"/>
      <c r="M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77" t="s">
        <v>435</v>
      </c>
      <c r="F9" s="298"/>
      <c r="G9" s="298"/>
      <c r="H9" s="298"/>
      <c r="I9" s="30"/>
      <c r="J9" s="30"/>
      <c r="K9" s="30"/>
      <c r="L9" s="30"/>
      <c r="M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3</v>
      </c>
      <c r="G11" s="30"/>
      <c r="H11" s="30"/>
      <c r="I11" s="25" t="s">
        <v>19</v>
      </c>
      <c r="J11" s="23" t="s">
        <v>3</v>
      </c>
      <c r="K11" s="30"/>
      <c r="L11" s="30"/>
      <c r="M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48">
        <f>'Rekapitulace stavby'!AN8</f>
        <v>0</v>
      </c>
      <c r="K12" s="30"/>
      <c r="L12" s="30"/>
      <c r="M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1" t="s">
        <v>645</v>
      </c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30"/>
      <c r="M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30"/>
      <c r="M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30"/>
      <c r="M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99" t="str">
        <f>'Rekapitulace stavby'!E14</f>
        <v>Vyplň údaj</v>
      </c>
      <c r="F18" s="261"/>
      <c r="G18" s="261"/>
      <c r="H18" s="261"/>
      <c r="I18" s="25" t="s">
        <v>25</v>
      </c>
      <c r="J18" s="26" t="str">
        <f>'Rekapitulace stavby'!AN14</f>
        <v>Vyplň údaj</v>
      </c>
      <c r="K18" s="30"/>
      <c r="L18" s="30"/>
      <c r="M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30"/>
      <c r="M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30"/>
      <c r="M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29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30"/>
      <c r="M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30"/>
      <c r="M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30</v>
      </c>
      <c r="E26" s="30"/>
      <c r="F26" s="30"/>
      <c r="G26" s="30"/>
      <c r="H26" s="30"/>
      <c r="I26" s="30"/>
      <c r="J26" s="30"/>
      <c r="K26" s="30"/>
      <c r="L26" s="30"/>
      <c r="M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66" t="s">
        <v>3</v>
      </c>
      <c r="F27" s="266"/>
      <c r="G27" s="266"/>
      <c r="H27" s="266"/>
      <c r="I27" s="89"/>
      <c r="J27" s="89"/>
      <c r="K27" s="89"/>
      <c r="L27" s="89"/>
      <c r="M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59"/>
      <c r="M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>
      <c r="A30" s="30"/>
      <c r="B30" s="31"/>
      <c r="C30" s="30"/>
      <c r="D30" s="30"/>
      <c r="E30" s="25" t="s">
        <v>88</v>
      </c>
      <c r="F30" s="30"/>
      <c r="G30" s="30"/>
      <c r="H30" s="30"/>
      <c r="I30" s="30"/>
      <c r="J30" s="30"/>
      <c r="K30" s="92">
        <f>I61</f>
        <v>0</v>
      </c>
      <c r="L30" s="30"/>
      <c r="M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>
      <c r="A31" s="30"/>
      <c r="B31" s="31"/>
      <c r="C31" s="30"/>
      <c r="D31" s="30"/>
      <c r="E31" s="25" t="s">
        <v>89</v>
      </c>
      <c r="F31" s="30"/>
      <c r="G31" s="30"/>
      <c r="H31" s="30"/>
      <c r="I31" s="30"/>
      <c r="J31" s="30"/>
      <c r="K31" s="92">
        <f>J61</f>
        <v>0</v>
      </c>
      <c r="L31" s="30"/>
      <c r="M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93" t="s">
        <v>32</v>
      </c>
      <c r="E32" s="30"/>
      <c r="F32" s="30"/>
      <c r="G32" s="30"/>
      <c r="H32" s="30"/>
      <c r="I32" s="30"/>
      <c r="J32" s="30"/>
      <c r="K32" s="64">
        <f>ROUND(K82, 2)</f>
        <v>0</v>
      </c>
      <c r="L32" s="30"/>
      <c r="M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59"/>
      <c r="E33" s="59"/>
      <c r="F33" s="59"/>
      <c r="G33" s="59"/>
      <c r="H33" s="59"/>
      <c r="I33" s="59"/>
      <c r="J33" s="59"/>
      <c r="K33" s="59"/>
      <c r="L33" s="59"/>
      <c r="M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34</v>
      </c>
      <c r="G34" s="30"/>
      <c r="H34" s="30"/>
      <c r="I34" s="34" t="s">
        <v>33</v>
      </c>
      <c r="J34" s="30"/>
      <c r="K34" s="34" t="s">
        <v>35</v>
      </c>
      <c r="L34" s="30"/>
      <c r="M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94" t="s">
        <v>36</v>
      </c>
      <c r="E35" s="25" t="s">
        <v>37</v>
      </c>
      <c r="F35" s="92">
        <f>ROUND((SUM(BE82:BE90)),  2)</f>
        <v>0</v>
      </c>
      <c r="G35" s="30"/>
      <c r="H35" s="30"/>
      <c r="I35" s="95">
        <v>0.21</v>
      </c>
      <c r="J35" s="30"/>
      <c r="K35" s="92">
        <f>ROUND(((SUM(BE82:BE90))*I35),  2)</f>
        <v>0</v>
      </c>
      <c r="L35" s="30"/>
      <c r="M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5" t="s">
        <v>38</v>
      </c>
      <c r="F36" s="92">
        <f>ROUND((SUM(BF82:BF90)),  2)</f>
        <v>0</v>
      </c>
      <c r="G36" s="30"/>
      <c r="H36" s="30"/>
      <c r="I36" s="95">
        <v>0.15</v>
      </c>
      <c r="J36" s="30"/>
      <c r="K36" s="92">
        <f>ROUND(((SUM(BF82:BF90))*I36),  2)</f>
        <v>0</v>
      </c>
      <c r="L36" s="30"/>
      <c r="M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39</v>
      </c>
      <c r="F37" s="92">
        <f>ROUND((SUM(BG82:BG90)),  2)</f>
        <v>0</v>
      </c>
      <c r="G37" s="30"/>
      <c r="H37" s="30"/>
      <c r="I37" s="95">
        <v>0.21</v>
      </c>
      <c r="J37" s="30"/>
      <c r="K37" s="92">
        <f>0</f>
        <v>0</v>
      </c>
      <c r="L37" s="30"/>
      <c r="M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5" t="s">
        <v>40</v>
      </c>
      <c r="F38" s="92">
        <f>ROUND((SUM(BH82:BH90)),  2)</f>
        <v>0</v>
      </c>
      <c r="G38" s="30"/>
      <c r="H38" s="30"/>
      <c r="I38" s="95">
        <v>0.15</v>
      </c>
      <c r="J38" s="30"/>
      <c r="K38" s="92">
        <f>0</f>
        <v>0</v>
      </c>
      <c r="L38" s="30"/>
      <c r="M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5" t="s">
        <v>41</v>
      </c>
      <c r="F39" s="92">
        <f>ROUND((SUM(BI82:BI90)),  2)</f>
        <v>0</v>
      </c>
      <c r="G39" s="30"/>
      <c r="H39" s="30"/>
      <c r="I39" s="95">
        <v>0</v>
      </c>
      <c r="J39" s="30"/>
      <c r="K39" s="92">
        <f>0</f>
        <v>0</v>
      </c>
      <c r="L39" s="30"/>
      <c r="M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96"/>
      <c r="D41" s="97" t="s">
        <v>42</v>
      </c>
      <c r="E41" s="53"/>
      <c r="F41" s="53"/>
      <c r="G41" s="98" t="s">
        <v>43</v>
      </c>
      <c r="H41" s="99" t="s">
        <v>44</v>
      </c>
      <c r="I41" s="53"/>
      <c r="J41" s="53"/>
      <c r="K41" s="100">
        <f>SUM(K32:K39)</f>
        <v>0</v>
      </c>
      <c r="L41" s="101"/>
      <c r="M41" s="88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88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6" spans="1:31" s="2" customFormat="1" ht="6.95" customHeight="1">
      <c r="A46" s="30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customHeight="1">
      <c r="A47" s="30"/>
      <c r="B47" s="31"/>
      <c r="C47" s="19" t="s">
        <v>90</v>
      </c>
      <c r="D47" s="30"/>
      <c r="E47" s="30"/>
      <c r="F47" s="30"/>
      <c r="G47" s="30"/>
      <c r="H47" s="30"/>
      <c r="I47" s="30"/>
      <c r="J47" s="30"/>
      <c r="K47" s="30"/>
      <c r="L47" s="30"/>
      <c r="M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5" t="s">
        <v>17</v>
      </c>
      <c r="D49" s="30"/>
      <c r="E49" s="30"/>
      <c r="F49" s="30"/>
      <c r="G49" s="30"/>
      <c r="H49" s="30"/>
      <c r="I49" s="30"/>
      <c r="J49" s="30"/>
      <c r="K49" s="30"/>
      <c r="L49" s="30"/>
      <c r="M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96" t="str">
        <f>E7</f>
        <v>Oprava TV v úseku Malšice včetně - Bechyně včetně</v>
      </c>
      <c r="F50" s="297"/>
      <c r="G50" s="297"/>
      <c r="H50" s="297"/>
      <c r="I50" s="30"/>
      <c r="J50" s="30"/>
      <c r="K50" s="30"/>
      <c r="L50" s="30"/>
      <c r="M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12" customHeight="1">
      <c r="A51" s="30"/>
      <c r="B51" s="31"/>
      <c r="C51" s="25" t="s">
        <v>86</v>
      </c>
      <c r="D51" s="30"/>
      <c r="E51" s="30"/>
      <c r="F51" s="30"/>
      <c r="G51" s="30"/>
      <c r="H51" s="30"/>
      <c r="I51" s="30"/>
      <c r="J51" s="30"/>
      <c r="K51" s="30"/>
      <c r="L51" s="30"/>
      <c r="M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6.5" customHeight="1">
      <c r="A52" s="30"/>
      <c r="B52" s="31"/>
      <c r="C52" s="30"/>
      <c r="D52" s="30"/>
      <c r="E52" s="277" t="str">
        <f>E9</f>
        <v>2022-02-07-03 - VON</v>
      </c>
      <c r="F52" s="298"/>
      <c r="G52" s="298"/>
      <c r="H52" s="298"/>
      <c r="I52" s="30"/>
      <c r="J52" s="30"/>
      <c r="K52" s="30"/>
      <c r="L52" s="30"/>
      <c r="M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2" customHeight="1">
      <c r="A54" s="30"/>
      <c r="B54" s="31"/>
      <c r="C54" s="25" t="s">
        <v>20</v>
      </c>
      <c r="D54" s="30"/>
      <c r="E54" s="30"/>
      <c r="F54" s="23" t="str">
        <f>F12</f>
        <v xml:space="preserve"> </v>
      </c>
      <c r="G54" s="30"/>
      <c r="H54" s="30"/>
      <c r="I54" s="25" t="s">
        <v>22</v>
      </c>
      <c r="J54" s="48">
        <f>IF(J12="","",J12)</f>
        <v>0</v>
      </c>
      <c r="K54" s="30"/>
      <c r="L54" s="30"/>
      <c r="M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customHeight="1">
      <c r="A55" s="30"/>
      <c r="B55" s="31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5.2" customHeight="1">
      <c r="A56" s="30"/>
      <c r="B56" s="31"/>
      <c r="C56" s="25" t="s">
        <v>23</v>
      </c>
      <c r="D56" s="30"/>
      <c r="E56" s="30"/>
      <c r="F56" s="23" t="str">
        <f>E15</f>
        <v xml:space="preserve"> </v>
      </c>
      <c r="G56" s="30"/>
      <c r="H56" s="30"/>
      <c r="I56" s="25" t="s">
        <v>28</v>
      </c>
      <c r="J56" s="28" t="str">
        <f>E21</f>
        <v xml:space="preserve"> </v>
      </c>
      <c r="K56" s="30"/>
      <c r="L56" s="30"/>
      <c r="M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15.2" customHeight="1">
      <c r="A57" s="30"/>
      <c r="B57" s="31"/>
      <c r="C57" s="25" t="s">
        <v>26</v>
      </c>
      <c r="D57" s="30"/>
      <c r="E57" s="30"/>
      <c r="F57" s="23" t="str">
        <f>IF(E18="","",E18)</f>
        <v>Vyplň údaj</v>
      </c>
      <c r="G57" s="30"/>
      <c r="H57" s="30"/>
      <c r="I57" s="25" t="s">
        <v>29</v>
      </c>
      <c r="J57" s="28" t="str">
        <f>E24</f>
        <v xml:space="preserve"> </v>
      </c>
      <c r="K57" s="30"/>
      <c r="L57" s="30"/>
      <c r="M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9.25" customHeight="1">
      <c r="A59" s="30"/>
      <c r="B59" s="31"/>
      <c r="C59" s="102" t="s">
        <v>91</v>
      </c>
      <c r="D59" s="96"/>
      <c r="E59" s="96"/>
      <c r="F59" s="96"/>
      <c r="G59" s="96"/>
      <c r="H59" s="96"/>
      <c r="I59" s="103" t="s">
        <v>92</v>
      </c>
      <c r="J59" s="103" t="s">
        <v>93</v>
      </c>
      <c r="K59" s="103" t="s">
        <v>94</v>
      </c>
      <c r="L59" s="96"/>
      <c r="M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customHeight="1">
      <c r="A60" s="30"/>
      <c r="B60" s="31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88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2.9" customHeight="1">
      <c r="A61" s="30"/>
      <c r="B61" s="31"/>
      <c r="C61" s="104" t="s">
        <v>66</v>
      </c>
      <c r="D61" s="30"/>
      <c r="E61" s="30"/>
      <c r="F61" s="30"/>
      <c r="G61" s="30"/>
      <c r="H61" s="30"/>
      <c r="I61" s="64">
        <f>Q82</f>
        <v>0</v>
      </c>
      <c r="J61" s="64">
        <f>R82</f>
        <v>0</v>
      </c>
      <c r="K61" s="64">
        <f>K82</f>
        <v>0</v>
      </c>
      <c r="L61" s="30"/>
      <c r="M61" s="88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U61" s="15" t="s">
        <v>95</v>
      </c>
    </row>
    <row r="62" spans="1:47" s="9" customFormat="1" ht="24.95" customHeight="1">
      <c r="B62" s="105"/>
      <c r="D62" s="106" t="s">
        <v>436</v>
      </c>
      <c r="E62" s="107"/>
      <c r="F62" s="107"/>
      <c r="G62" s="107"/>
      <c r="H62" s="107"/>
      <c r="I62" s="108">
        <f>Q83</f>
        <v>0</v>
      </c>
      <c r="J62" s="108">
        <f>R83</f>
        <v>0</v>
      </c>
      <c r="K62" s="108">
        <f>K83</f>
        <v>0</v>
      </c>
      <c r="M62" s="105"/>
    </row>
    <row r="63" spans="1:47" s="2" customFormat="1" ht="21.75" customHeight="1">
      <c r="A63" s="30"/>
      <c r="B63" s="31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8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4" spans="1:47" s="2" customFormat="1" ht="6.95" customHeight="1">
      <c r="A64" s="30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88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8" spans="1:31" s="2" customFormat="1" ht="6.95" customHeight="1">
      <c r="A68" s="30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24.95" customHeight="1">
      <c r="A69" s="30"/>
      <c r="B69" s="31"/>
      <c r="C69" s="19" t="s">
        <v>97</v>
      </c>
      <c r="D69" s="30"/>
      <c r="E69" s="30"/>
      <c r="F69" s="30"/>
      <c r="G69" s="30"/>
      <c r="H69" s="30"/>
      <c r="I69" s="30"/>
      <c r="J69" s="30"/>
      <c r="K69" s="30"/>
      <c r="L69" s="30"/>
      <c r="M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6.95" customHeight="1">
      <c r="A70" s="30"/>
      <c r="B70" s="31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2" customHeight="1">
      <c r="A71" s="30"/>
      <c r="B71" s="31"/>
      <c r="C71" s="25" t="s">
        <v>17</v>
      </c>
      <c r="D71" s="30"/>
      <c r="E71" s="30"/>
      <c r="F71" s="30"/>
      <c r="G71" s="30"/>
      <c r="H71" s="30"/>
      <c r="I71" s="30"/>
      <c r="J71" s="30"/>
      <c r="K71" s="30"/>
      <c r="L71" s="30"/>
      <c r="M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6.5" customHeight="1">
      <c r="A72" s="30"/>
      <c r="B72" s="31"/>
      <c r="C72" s="30"/>
      <c r="D72" s="30"/>
      <c r="E72" s="296" t="str">
        <f>E7</f>
        <v>Oprava TV v úseku Malšice včetně - Bechyně včetně</v>
      </c>
      <c r="F72" s="297"/>
      <c r="G72" s="297"/>
      <c r="H72" s="297"/>
      <c r="I72" s="30"/>
      <c r="J72" s="30"/>
      <c r="K72" s="30"/>
      <c r="L72" s="30"/>
      <c r="M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2" customHeight="1">
      <c r="A73" s="30"/>
      <c r="B73" s="31"/>
      <c r="C73" s="25" t="s">
        <v>86</v>
      </c>
      <c r="D73" s="30"/>
      <c r="E73" s="30"/>
      <c r="F73" s="30"/>
      <c r="G73" s="30"/>
      <c r="H73" s="30"/>
      <c r="I73" s="30"/>
      <c r="J73" s="30"/>
      <c r="K73" s="30"/>
      <c r="L73" s="30"/>
      <c r="M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16.5" customHeight="1">
      <c r="A74" s="30"/>
      <c r="B74" s="31"/>
      <c r="C74" s="30"/>
      <c r="D74" s="30"/>
      <c r="E74" s="277" t="str">
        <f>E9</f>
        <v>2022-02-07-03 - VON</v>
      </c>
      <c r="F74" s="298"/>
      <c r="G74" s="298"/>
      <c r="H74" s="298"/>
      <c r="I74" s="30"/>
      <c r="J74" s="30"/>
      <c r="K74" s="30"/>
      <c r="L74" s="30"/>
      <c r="M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6.95" customHeight="1">
      <c r="A75" s="30"/>
      <c r="B75" s="31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20</v>
      </c>
      <c r="D76" s="30"/>
      <c r="E76" s="30"/>
      <c r="F76" s="23" t="str">
        <f>F12</f>
        <v xml:space="preserve"> </v>
      </c>
      <c r="G76" s="30"/>
      <c r="H76" s="30"/>
      <c r="I76" s="25" t="s">
        <v>22</v>
      </c>
      <c r="J76" s="48">
        <f>IF(J12="","",J12)</f>
        <v>0</v>
      </c>
      <c r="K76" s="30"/>
      <c r="L76" s="30"/>
      <c r="M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6.95" customHeight="1">
      <c r="A77" s="30"/>
      <c r="B77" s="31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>
      <c r="A78" s="30"/>
      <c r="B78" s="31"/>
      <c r="C78" s="25" t="s">
        <v>23</v>
      </c>
      <c r="D78" s="30"/>
      <c r="E78" s="30"/>
      <c r="F78" s="23" t="str">
        <f>E15</f>
        <v xml:space="preserve"> </v>
      </c>
      <c r="G78" s="30"/>
      <c r="H78" s="30"/>
      <c r="I78" s="25" t="s">
        <v>28</v>
      </c>
      <c r="J78" s="28" t="str">
        <f>E21</f>
        <v xml:space="preserve"> </v>
      </c>
      <c r="K78" s="30"/>
      <c r="L78" s="30"/>
      <c r="M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5.2" customHeight="1">
      <c r="A79" s="30"/>
      <c r="B79" s="31"/>
      <c r="C79" s="25" t="s">
        <v>26</v>
      </c>
      <c r="D79" s="30"/>
      <c r="E79" s="30"/>
      <c r="F79" s="23" t="str">
        <f>IF(E18="","",E18)</f>
        <v>Vyplň údaj</v>
      </c>
      <c r="G79" s="30"/>
      <c r="H79" s="30"/>
      <c r="I79" s="25" t="s">
        <v>29</v>
      </c>
      <c r="J79" s="28" t="str">
        <f>E24</f>
        <v xml:space="preserve"> </v>
      </c>
      <c r="K79" s="30"/>
      <c r="L79" s="30"/>
      <c r="M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0.35" customHeight="1">
      <c r="A80" s="30"/>
      <c r="B80" s="31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8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10" customFormat="1" ht="29.25" customHeight="1">
      <c r="A81" s="109"/>
      <c r="B81" s="110"/>
      <c r="C81" s="111" t="s">
        <v>98</v>
      </c>
      <c r="D81" s="112" t="s">
        <v>51</v>
      </c>
      <c r="E81" s="112" t="s">
        <v>47</v>
      </c>
      <c r="F81" s="112" t="s">
        <v>48</v>
      </c>
      <c r="G81" s="112" t="s">
        <v>99</v>
      </c>
      <c r="H81" s="112" t="s">
        <v>100</v>
      </c>
      <c r="I81" s="112" t="s">
        <v>101</v>
      </c>
      <c r="J81" s="112" t="s">
        <v>102</v>
      </c>
      <c r="K81" s="113" t="s">
        <v>94</v>
      </c>
      <c r="L81" s="114" t="s">
        <v>103</v>
      </c>
      <c r="M81" s="115"/>
      <c r="N81" s="55" t="s">
        <v>3</v>
      </c>
      <c r="O81" s="56" t="s">
        <v>36</v>
      </c>
      <c r="P81" s="56" t="s">
        <v>104</v>
      </c>
      <c r="Q81" s="56" t="s">
        <v>105</v>
      </c>
      <c r="R81" s="56" t="s">
        <v>106</v>
      </c>
      <c r="S81" s="56" t="s">
        <v>107</v>
      </c>
      <c r="T81" s="56" t="s">
        <v>108</v>
      </c>
      <c r="U81" s="56" t="s">
        <v>109</v>
      </c>
      <c r="V81" s="56" t="s">
        <v>110</v>
      </c>
      <c r="W81" s="56" t="s">
        <v>111</v>
      </c>
      <c r="X81" s="57" t="s">
        <v>112</v>
      </c>
      <c r="Y81" s="109"/>
      <c r="Z81" s="109"/>
      <c r="AA81" s="109"/>
      <c r="AB81" s="109"/>
      <c r="AC81" s="109"/>
      <c r="AD81" s="109"/>
      <c r="AE81" s="109"/>
    </row>
    <row r="82" spans="1:65" s="2" customFormat="1" ht="22.9" customHeight="1">
      <c r="A82" s="30"/>
      <c r="B82" s="31"/>
      <c r="C82" s="62" t="s">
        <v>113</v>
      </c>
      <c r="D82" s="30"/>
      <c r="E82" s="30"/>
      <c r="F82" s="30"/>
      <c r="G82" s="30"/>
      <c r="H82" s="30"/>
      <c r="I82" s="30"/>
      <c r="J82" s="30"/>
      <c r="K82" s="116">
        <f>BK82</f>
        <v>0</v>
      </c>
      <c r="L82" s="30"/>
      <c r="M82" s="31"/>
      <c r="N82" s="58"/>
      <c r="O82" s="49"/>
      <c r="P82" s="59"/>
      <c r="Q82" s="117">
        <f>Q83</f>
        <v>0</v>
      </c>
      <c r="R82" s="117">
        <f>R83</f>
        <v>0</v>
      </c>
      <c r="S82" s="59"/>
      <c r="T82" s="118">
        <f>T83</f>
        <v>0</v>
      </c>
      <c r="U82" s="59"/>
      <c r="V82" s="118">
        <f>V83</f>
        <v>0</v>
      </c>
      <c r="W82" s="59"/>
      <c r="X82" s="119">
        <f>X83</f>
        <v>0</v>
      </c>
      <c r="Y82" s="30"/>
      <c r="Z82" s="30"/>
      <c r="AA82" s="30"/>
      <c r="AB82" s="30"/>
      <c r="AC82" s="30"/>
      <c r="AD82" s="30"/>
      <c r="AE82" s="30"/>
      <c r="AT82" s="15" t="s">
        <v>67</v>
      </c>
      <c r="AU82" s="15" t="s">
        <v>95</v>
      </c>
      <c r="BK82" s="120">
        <f>BK83</f>
        <v>0</v>
      </c>
    </row>
    <row r="83" spans="1:65" s="11" customFormat="1" ht="25.9" customHeight="1">
      <c r="B83" s="121"/>
      <c r="D83" s="122" t="s">
        <v>67</v>
      </c>
      <c r="E83" s="123" t="s">
        <v>437</v>
      </c>
      <c r="F83" s="123" t="s">
        <v>438</v>
      </c>
      <c r="I83" s="124"/>
      <c r="J83" s="124"/>
      <c r="K83" s="125">
        <f>BK83</f>
        <v>0</v>
      </c>
      <c r="M83" s="121"/>
      <c r="N83" s="126"/>
      <c r="O83" s="127"/>
      <c r="P83" s="127"/>
      <c r="Q83" s="128">
        <f>SUM(Q84:Q90)</f>
        <v>0</v>
      </c>
      <c r="R83" s="128">
        <f>SUM(R84:R90)</f>
        <v>0</v>
      </c>
      <c r="S83" s="127"/>
      <c r="T83" s="129">
        <f>SUM(T84:T90)</f>
        <v>0</v>
      </c>
      <c r="U83" s="127"/>
      <c r="V83" s="129">
        <f>SUM(V84:V90)</f>
        <v>0</v>
      </c>
      <c r="W83" s="127"/>
      <c r="X83" s="130">
        <f>SUM(X84:X90)</f>
        <v>0</v>
      </c>
      <c r="AR83" s="122" t="s">
        <v>118</v>
      </c>
      <c r="AT83" s="131" t="s">
        <v>67</v>
      </c>
      <c r="AU83" s="131" t="s">
        <v>68</v>
      </c>
      <c r="AY83" s="122" t="s">
        <v>117</v>
      </c>
      <c r="BK83" s="132">
        <f>SUM(BK84:BK90)</f>
        <v>0</v>
      </c>
    </row>
    <row r="84" spans="1:65" s="2" customFormat="1" ht="16.5" customHeight="1">
      <c r="A84" s="30"/>
      <c r="B84" s="133"/>
      <c r="C84" s="134" t="s">
        <v>76</v>
      </c>
      <c r="D84" s="134" t="s">
        <v>119</v>
      </c>
      <c r="E84" s="135" t="s">
        <v>439</v>
      </c>
      <c r="F84" s="136" t="s">
        <v>440</v>
      </c>
      <c r="G84" s="137" t="s">
        <v>441</v>
      </c>
      <c r="H84" s="313"/>
      <c r="I84" s="308"/>
      <c r="J84" s="308"/>
      <c r="K84" s="139">
        <f t="shared" ref="K84:K90" si="0">ROUND(P84*H84,2)</f>
        <v>0</v>
      </c>
      <c r="L84" s="140"/>
      <c r="M84" s="31"/>
      <c r="N84" s="141" t="s">
        <v>3</v>
      </c>
      <c r="O84" s="142" t="s">
        <v>37</v>
      </c>
      <c r="P84" s="143">
        <f t="shared" ref="P84:P90" si="1">I84+J84</f>
        <v>0</v>
      </c>
      <c r="Q84" s="143">
        <f t="shared" ref="Q84:Q90" si="2">ROUND(I84*H84,2)</f>
        <v>0</v>
      </c>
      <c r="R84" s="143">
        <f t="shared" ref="R84:R90" si="3">ROUND(J84*H84,2)</f>
        <v>0</v>
      </c>
      <c r="S84" s="51"/>
      <c r="T84" s="144">
        <f t="shared" ref="T84:T90" si="4">S84*H84</f>
        <v>0</v>
      </c>
      <c r="U84" s="144">
        <v>0</v>
      </c>
      <c r="V84" s="144">
        <f t="shared" ref="V84:V90" si="5">U84*H84</f>
        <v>0</v>
      </c>
      <c r="W84" s="144">
        <v>0</v>
      </c>
      <c r="X84" s="145">
        <f t="shared" ref="X84:X90" si="6">W84*H84</f>
        <v>0</v>
      </c>
      <c r="Y84" s="30"/>
      <c r="Z84" s="30"/>
      <c r="AA84" s="30"/>
      <c r="AB84" s="30"/>
      <c r="AC84" s="30"/>
      <c r="AD84" s="30"/>
      <c r="AE84" s="30"/>
      <c r="AR84" s="146" t="s">
        <v>116</v>
      </c>
      <c r="AT84" s="146" t="s">
        <v>119</v>
      </c>
      <c r="AU84" s="146" t="s">
        <v>76</v>
      </c>
      <c r="AY84" s="15" t="s">
        <v>117</v>
      </c>
      <c r="BE84" s="147">
        <f t="shared" ref="BE84:BE90" si="7">IF(O84="základní",K84,0)</f>
        <v>0</v>
      </c>
      <c r="BF84" s="147">
        <f t="shared" ref="BF84:BF90" si="8">IF(O84="snížená",K84,0)</f>
        <v>0</v>
      </c>
      <c r="BG84" s="147">
        <f t="shared" ref="BG84:BG90" si="9">IF(O84="zákl. přenesená",K84,0)</f>
        <v>0</v>
      </c>
      <c r="BH84" s="147">
        <f t="shared" ref="BH84:BH90" si="10">IF(O84="sníž. přenesená",K84,0)</f>
        <v>0</v>
      </c>
      <c r="BI84" s="147">
        <f t="shared" ref="BI84:BI90" si="11">IF(O84="nulová",K84,0)</f>
        <v>0</v>
      </c>
      <c r="BJ84" s="15" t="s">
        <v>76</v>
      </c>
      <c r="BK84" s="147">
        <f t="shared" ref="BK84:BK90" si="12">ROUND(P84*H84,2)</f>
        <v>0</v>
      </c>
      <c r="BL84" s="15" t="s">
        <v>116</v>
      </c>
      <c r="BM84" s="146" t="s">
        <v>442</v>
      </c>
    </row>
    <row r="85" spans="1:65" s="2" customFormat="1" ht="16.5" customHeight="1">
      <c r="A85" s="30"/>
      <c r="B85" s="133"/>
      <c r="C85" s="134" t="s">
        <v>78</v>
      </c>
      <c r="D85" s="134" t="s">
        <v>119</v>
      </c>
      <c r="E85" s="135" t="s">
        <v>443</v>
      </c>
      <c r="F85" s="136" t="s">
        <v>444</v>
      </c>
      <c r="G85" s="137" t="s">
        <v>441</v>
      </c>
      <c r="H85" s="313"/>
      <c r="I85" s="308"/>
      <c r="J85" s="308"/>
      <c r="K85" s="139">
        <f t="shared" si="0"/>
        <v>0</v>
      </c>
      <c r="L85" s="140"/>
      <c r="M85" s="31"/>
      <c r="N85" s="141" t="s">
        <v>3</v>
      </c>
      <c r="O85" s="142" t="s">
        <v>37</v>
      </c>
      <c r="P85" s="143">
        <f t="shared" si="1"/>
        <v>0</v>
      </c>
      <c r="Q85" s="143">
        <f t="shared" si="2"/>
        <v>0</v>
      </c>
      <c r="R85" s="143">
        <f t="shared" si="3"/>
        <v>0</v>
      </c>
      <c r="S85" s="51"/>
      <c r="T85" s="144">
        <f t="shared" si="4"/>
        <v>0</v>
      </c>
      <c r="U85" s="144">
        <v>0</v>
      </c>
      <c r="V85" s="144">
        <f t="shared" si="5"/>
        <v>0</v>
      </c>
      <c r="W85" s="144">
        <v>0</v>
      </c>
      <c r="X85" s="145">
        <f t="shared" si="6"/>
        <v>0</v>
      </c>
      <c r="Y85" s="30"/>
      <c r="Z85" s="30"/>
      <c r="AA85" s="30"/>
      <c r="AB85" s="30"/>
      <c r="AC85" s="30"/>
      <c r="AD85" s="30"/>
      <c r="AE85" s="30"/>
      <c r="AR85" s="146" t="s">
        <v>116</v>
      </c>
      <c r="AT85" s="146" t="s">
        <v>119</v>
      </c>
      <c r="AU85" s="146" t="s">
        <v>76</v>
      </c>
      <c r="AY85" s="15" t="s">
        <v>117</v>
      </c>
      <c r="BE85" s="147">
        <f t="shared" si="7"/>
        <v>0</v>
      </c>
      <c r="BF85" s="147">
        <f t="shared" si="8"/>
        <v>0</v>
      </c>
      <c r="BG85" s="147">
        <f t="shared" si="9"/>
        <v>0</v>
      </c>
      <c r="BH85" s="147">
        <f t="shared" si="10"/>
        <v>0</v>
      </c>
      <c r="BI85" s="147">
        <f t="shared" si="11"/>
        <v>0</v>
      </c>
      <c r="BJ85" s="15" t="s">
        <v>76</v>
      </c>
      <c r="BK85" s="147">
        <f t="shared" si="12"/>
        <v>0</v>
      </c>
      <c r="BL85" s="15" t="s">
        <v>116</v>
      </c>
      <c r="BM85" s="146" t="s">
        <v>445</v>
      </c>
    </row>
    <row r="86" spans="1:65" s="2" customFormat="1" ht="37.9" customHeight="1">
      <c r="A86" s="30"/>
      <c r="B86" s="133"/>
      <c r="C86" s="134" t="s">
        <v>204</v>
      </c>
      <c r="D86" s="134" t="s">
        <v>119</v>
      </c>
      <c r="E86" s="135" t="s">
        <v>446</v>
      </c>
      <c r="F86" s="136" t="s">
        <v>447</v>
      </c>
      <c r="G86" s="137" t="s">
        <v>441</v>
      </c>
      <c r="H86" s="313"/>
      <c r="I86" s="308"/>
      <c r="J86" s="308"/>
      <c r="K86" s="139">
        <f t="shared" si="0"/>
        <v>0</v>
      </c>
      <c r="L86" s="140"/>
      <c r="M86" s="31"/>
      <c r="N86" s="141" t="s">
        <v>3</v>
      </c>
      <c r="O86" s="142" t="s">
        <v>37</v>
      </c>
      <c r="P86" s="143">
        <f t="shared" si="1"/>
        <v>0</v>
      </c>
      <c r="Q86" s="143">
        <f t="shared" si="2"/>
        <v>0</v>
      </c>
      <c r="R86" s="143">
        <f t="shared" si="3"/>
        <v>0</v>
      </c>
      <c r="S86" s="51"/>
      <c r="T86" s="144">
        <f t="shared" si="4"/>
        <v>0</v>
      </c>
      <c r="U86" s="144">
        <v>0</v>
      </c>
      <c r="V86" s="144">
        <f t="shared" si="5"/>
        <v>0</v>
      </c>
      <c r="W86" s="144">
        <v>0</v>
      </c>
      <c r="X86" s="145">
        <f t="shared" si="6"/>
        <v>0</v>
      </c>
      <c r="Y86" s="30"/>
      <c r="Z86" s="30"/>
      <c r="AA86" s="30"/>
      <c r="AB86" s="30"/>
      <c r="AC86" s="30"/>
      <c r="AD86" s="30"/>
      <c r="AE86" s="30"/>
      <c r="AR86" s="146" t="s">
        <v>116</v>
      </c>
      <c r="AT86" s="146" t="s">
        <v>119</v>
      </c>
      <c r="AU86" s="146" t="s">
        <v>76</v>
      </c>
      <c r="AY86" s="15" t="s">
        <v>117</v>
      </c>
      <c r="BE86" s="147">
        <f t="shared" si="7"/>
        <v>0</v>
      </c>
      <c r="BF86" s="147">
        <f t="shared" si="8"/>
        <v>0</v>
      </c>
      <c r="BG86" s="147">
        <f t="shared" si="9"/>
        <v>0</v>
      </c>
      <c r="BH86" s="147">
        <f t="shared" si="10"/>
        <v>0</v>
      </c>
      <c r="BI86" s="147">
        <f t="shared" si="11"/>
        <v>0</v>
      </c>
      <c r="BJ86" s="15" t="s">
        <v>76</v>
      </c>
      <c r="BK86" s="147">
        <f t="shared" si="12"/>
        <v>0</v>
      </c>
      <c r="BL86" s="15" t="s">
        <v>116</v>
      </c>
      <c r="BM86" s="146" t="s">
        <v>448</v>
      </c>
    </row>
    <row r="87" spans="1:65" s="2" customFormat="1" ht="44.25" customHeight="1">
      <c r="A87" s="30"/>
      <c r="B87" s="133"/>
      <c r="C87" s="134" t="s">
        <v>116</v>
      </c>
      <c r="D87" s="134" t="s">
        <v>119</v>
      </c>
      <c r="E87" s="135" t="s">
        <v>449</v>
      </c>
      <c r="F87" s="136" t="s">
        <v>450</v>
      </c>
      <c r="G87" s="137" t="s">
        <v>441</v>
      </c>
      <c r="H87" s="313"/>
      <c r="I87" s="308"/>
      <c r="J87" s="308"/>
      <c r="K87" s="139">
        <f t="shared" si="0"/>
        <v>0</v>
      </c>
      <c r="L87" s="140"/>
      <c r="M87" s="31"/>
      <c r="N87" s="141" t="s">
        <v>3</v>
      </c>
      <c r="O87" s="142" t="s">
        <v>37</v>
      </c>
      <c r="P87" s="143">
        <f t="shared" si="1"/>
        <v>0</v>
      </c>
      <c r="Q87" s="143">
        <f t="shared" si="2"/>
        <v>0</v>
      </c>
      <c r="R87" s="143">
        <f t="shared" si="3"/>
        <v>0</v>
      </c>
      <c r="S87" s="51"/>
      <c r="T87" s="144">
        <f t="shared" si="4"/>
        <v>0</v>
      </c>
      <c r="U87" s="144">
        <v>0</v>
      </c>
      <c r="V87" s="144">
        <f t="shared" si="5"/>
        <v>0</v>
      </c>
      <c r="W87" s="144">
        <v>0</v>
      </c>
      <c r="X87" s="145">
        <f t="shared" si="6"/>
        <v>0</v>
      </c>
      <c r="Y87" s="30"/>
      <c r="Z87" s="30"/>
      <c r="AA87" s="30"/>
      <c r="AB87" s="30"/>
      <c r="AC87" s="30"/>
      <c r="AD87" s="30"/>
      <c r="AE87" s="30"/>
      <c r="AR87" s="146" t="s">
        <v>116</v>
      </c>
      <c r="AT87" s="146" t="s">
        <v>119</v>
      </c>
      <c r="AU87" s="146" t="s">
        <v>76</v>
      </c>
      <c r="AY87" s="15" t="s">
        <v>117</v>
      </c>
      <c r="BE87" s="147">
        <f t="shared" si="7"/>
        <v>0</v>
      </c>
      <c r="BF87" s="147">
        <f t="shared" si="8"/>
        <v>0</v>
      </c>
      <c r="BG87" s="147">
        <f t="shared" si="9"/>
        <v>0</v>
      </c>
      <c r="BH87" s="147">
        <f t="shared" si="10"/>
        <v>0</v>
      </c>
      <c r="BI87" s="147">
        <f t="shared" si="11"/>
        <v>0</v>
      </c>
      <c r="BJ87" s="15" t="s">
        <v>76</v>
      </c>
      <c r="BK87" s="147">
        <f t="shared" si="12"/>
        <v>0</v>
      </c>
      <c r="BL87" s="15" t="s">
        <v>116</v>
      </c>
      <c r="BM87" s="146" t="s">
        <v>451</v>
      </c>
    </row>
    <row r="88" spans="1:65" s="2" customFormat="1" ht="49.15" customHeight="1">
      <c r="A88" s="30"/>
      <c r="B88" s="133"/>
      <c r="C88" s="134" t="s">
        <v>130</v>
      </c>
      <c r="D88" s="134" t="s">
        <v>119</v>
      </c>
      <c r="E88" s="135" t="s">
        <v>452</v>
      </c>
      <c r="F88" s="136" t="s">
        <v>453</v>
      </c>
      <c r="G88" s="137" t="s">
        <v>441</v>
      </c>
      <c r="H88" s="313"/>
      <c r="I88" s="308"/>
      <c r="J88" s="308"/>
      <c r="K88" s="139">
        <f t="shared" si="0"/>
        <v>0</v>
      </c>
      <c r="L88" s="140"/>
      <c r="M88" s="31"/>
      <c r="N88" s="141" t="s">
        <v>3</v>
      </c>
      <c r="O88" s="142" t="s">
        <v>37</v>
      </c>
      <c r="P88" s="143">
        <f t="shared" si="1"/>
        <v>0</v>
      </c>
      <c r="Q88" s="143">
        <f t="shared" si="2"/>
        <v>0</v>
      </c>
      <c r="R88" s="143">
        <f t="shared" si="3"/>
        <v>0</v>
      </c>
      <c r="S88" s="51"/>
      <c r="T88" s="144">
        <f t="shared" si="4"/>
        <v>0</v>
      </c>
      <c r="U88" s="144">
        <v>0</v>
      </c>
      <c r="V88" s="144">
        <f t="shared" si="5"/>
        <v>0</v>
      </c>
      <c r="W88" s="144">
        <v>0</v>
      </c>
      <c r="X88" s="145">
        <f t="shared" si="6"/>
        <v>0</v>
      </c>
      <c r="Y88" s="30"/>
      <c r="Z88" s="30"/>
      <c r="AA88" s="30"/>
      <c r="AB88" s="30"/>
      <c r="AC88" s="30"/>
      <c r="AD88" s="30"/>
      <c r="AE88" s="30"/>
      <c r="AR88" s="146" t="s">
        <v>116</v>
      </c>
      <c r="AT88" s="146" t="s">
        <v>119</v>
      </c>
      <c r="AU88" s="146" t="s">
        <v>76</v>
      </c>
      <c r="AY88" s="15" t="s">
        <v>117</v>
      </c>
      <c r="BE88" s="147">
        <f t="shared" si="7"/>
        <v>0</v>
      </c>
      <c r="BF88" s="147">
        <f t="shared" si="8"/>
        <v>0</v>
      </c>
      <c r="BG88" s="147">
        <f t="shared" si="9"/>
        <v>0</v>
      </c>
      <c r="BH88" s="147">
        <f t="shared" si="10"/>
        <v>0</v>
      </c>
      <c r="BI88" s="147">
        <f t="shared" si="11"/>
        <v>0</v>
      </c>
      <c r="BJ88" s="15" t="s">
        <v>76</v>
      </c>
      <c r="BK88" s="147">
        <f t="shared" si="12"/>
        <v>0</v>
      </c>
      <c r="BL88" s="15" t="s">
        <v>116</v>
      </c>
      <c r="BM88" s="146" t="s">
        <v>454</v>
      </c>
    </row>
    <row r="89" spans="1:65" s="2" customFormat="1" ht="37.9" customHeight="1">
      <c r="A89" s="30"/>
      <c r="B89" s="133"/>
      <c r="C89" s="134" t="s">
        <v>118</v>
      </c>
      <c r="D89" s="134" t="s">
        <v>119</v>
      </c>
      <c r="E89" s="135" t="s">
        <v>455</v>
      </c>
      <c r="F89" s="136" t="s">
        <v>456</v>
      </c>
      <c r="G89" s="137" t="s">
        <v>441</v>
      </c>
      <c r="H89" s="313"/>
      <c r="I89" s="308"/>
      <c r="J89" s="308"/>
      <c r="K89" s="139">
        <f t="shared" si="0"/>
        <v>0</v>
      </c>
      <c r="L89" s="140"/>
      <c r="M89" s="31"/>
      <c r="N89" s="141" t="s">
        <v>3</v>
      </c>
      <c r="O89" s="142" t="s">
        <v>37</v>
      </c>
      <c r="P89" s="143">
        <f t="shared" si="1"/>
        <v>0</v>
      </c>
      <c r="Q89" s="143">
        <f t="shared" si="2"/>
        <v>0</v>
      </c>
      <c r="R89" s="143">
        <f t="shared" si="3"/>
        <v>0</v>
      </c>
      <c r="S89" s="51"/>
      <c r="T89" s="144">
        <f t="shared" si="4"/>
        <v>0</v>
      </c>
      <c r="U89" s="144">
        <v>0</v>
      </c>
      <c r="V89" s="144">
        <f t="shared" si="5"/>
        <v>0</v>
      </c>
      <c r="W89" s="144">
        <v>0</v>
      </c>
      <c r="X89" s="145">
        <f t="shared" si="6"/>
        <v>0</v>
      </c>
      <c r="Y89" s="30"/>
      <c r="Z89" s="30"/>
      <c r="AA89" s="30"/>
      <c r="AB89" s="30"/>
      <c r="AC89" s="30"/>
      <c r="AD89" s="30"/>
      <c r="AE89" s="30"/>
      <c r="AR89" s="146" t="s">
        <v>116</v>
      </c>
      <c r="AT89" s="146" t="s">
        <v>119</v>
      </c>
      <c r="AU89" s="146" t="s">
        <v>76</v>
      </c>
      <c r="AY89" s="15" t="s">
        <v>117</v>
      </c>
      <c r="BE89" s="147">
        <f t="shared" si="7"/>
        <v>0</v>
      </c>
      <c r="BF89" s="147">
        <f t="shared" si="8"/>
        <v>0</v>
      </c>
      <c r="BG89" s="147">
        <f t="shared" si="9"/>
        <v>0</v>
      </c>
      <c r="BH89" s="147">
        <f t="shared" si="10"/>
        <v>0</v>
      </c>
      <c r="BI89" s="147">
        <f t="shared" si="11"/>
        <v>0</v>
      </c>
      <c r="BJ89" s="15" t="s">
        <v>76</v>
      </c>
      <c r="BK89" s="147">
        <f t="shared" si="12"/>
        <v>0</v>
      </c>
      <c r="BL89" s="15" t="s">
        <v>116</v>
      </c>
      <c r="BM89" s="146" t="s">
        <v>457</v>
      </c>
    </row>
    <row r="90" spans="1:65" s="2" customFormat="1" ht="16.5" customHeight="1">
      <c r="A90" s="30"/>
      <c r="B90" s="133"/>
      <c r="C90" s="134" t="s">
        <v>125</v>
      </c>
      <c r="D90" s="134" t="s">
        <v>119</v>
      </c>
      <c r="E90" s="135" t="s">
        <v>458</v>
      </c>
      <c r="F90" s="136" t="s">
        <v>459</v>
      </c>
      <c r="G90" s="137" t="s">
        <v>441</v>
      </c>
      <c r="H90" s="313"/>
      <c r="I90" s="308"/>
      <c r="J90" s="308"/>
      <c r="K90" s="139">
        <f t="shared" si="0"/>
        <v>0</v>
      </c>
      <c r="L90" s="140"/>
      <c r="M90" s="31"/>
      <c r="N90" s="157" t="s">
        <v>3</v>
      </c>
      <c r="O90" s="158" t="s">
        <v>37</v>
      </c>
      <c r="P90" s="159">
        <f t="shared" si="1"/>
        <v>0</v>
      </c>
      <c r="Q90" s="159">
        <f t="shared" si="2"/>
        <v>0</v>
      </c>
      <c r="R90" s="159">
        <f t="shared" si="3"/>
        <v>0</v>
      </c>
      <c r="S90" s="160"/>
      <c r="T90" s="161">
        <f t="shared" si="4"/>
        <v>0</v>
      </c>
      <c r="U90" s="161">
        <v>0</v>
      </c>
      <c r="V90" s="161">
        <f t="shared" si="5"/>
        <v>0</v>
      </c>
      <c r="W90" s="161">
        <v>0</v>
      </c>
      <c r="X90" s="162">
        <f t="shared" si="6"/>
        <v>0</v>
      </c>
      <c r="Y90" s="30"/>
      <c r="Z90" s="30"/>
      <c r="AA90" s="30"/>
      <c r="AB90" s="30"/>
      <c r="AC90" s="30"/>
      <c r="AD90" s="30"/>
      <c r="AE90" s="30"/>
      <c r="AR90" s="146" t="s">
        <v>116</v>
      </c>
      <c r="AT90" s="146" t="s">
        <v>119</v>
      </c>
      <c r="AU90" s="146" t="s">
        <v>76</v>
      </c>
      <c r="AY90" s="15" t="s">
        <v>117</v>
      </c>
      <c r="BE90" s="147">
        <f t="shared" si="7"/>
        <v>0</v>
      </c>
      <c r="BF90" s="147">
        <f t="shared" si="8"/>
        <v>0</v>
      </c>
      <c r="BG90" s="147">
        <f t="shared" si="9"/>
        <v>0</v>
      </c>
      <c r="BH90" s="147">
        <f t="shared" si="10"/>
        <v>0</v>
      </c>
      <c r="BI90" s="147">
        <f t="shared" si="11"/>
        <v>0</v>
      </c>
      <c r="BJ90" s="15" t="s">
        <v>76</v>
      </c>
      <c r="BK90" s="147">
        <f t="shared" si="12"/>
        <v>0</v>
      </c>
      <c r="BL90" s="15" t="s">
        <v>116</v>
      </c>
      <c r="BM90" s="146" t="s">
        <v>460</v>
      </c>
    </row>
    <row r="91" spans="1:65" s="2" customFormat="1" ht="6.95" customHeight="1">
      <c r="A91" s="30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31"/>
      <c r="N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</sheetData>
  <sheetProtection algorithmName="SHA-512" hashValue="unuXhfFu68n6ui/JbqQVTq3Q3u2K1cGY44IZ2zCVkECDU94+YFZNiD2TLCAPZWwebwQDS+8Exzkg9SGu4Cy7fA==" saltValue="yYtJAyta2yljPSEreLR0lw==" spinCount="100000" sheet="1" objects="1" scenarios="1"/>
  <autoFilter ref="C81:L90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177" customWidth="1"/>
    <col min="2" max="2" width="1.6640625" style="177" customWidth="1"/>
    <col min="3" max="4" width="5" style="177" customWidth="1"/>
    <col min="5" max="5" width="11.6640625" style="177" customWidth="1"/>
    <col min="6" max="6" width="9.1640625" style="177" customWidth="1"/>
    <col min="7" max="7" width="5" style="177" customWidth="1"/>
    <col min="8" max="8" width="77.83203125" style="177" customWidth="1"/>
    <col min="9" max="10" width="20" style="177" customWidth="1"/>
    <col min="11" max="11" width="1.6640625" style="177" customWidth="1"/>
  </cols>
  <sheetData>
    <row r="1" spans="2:11" s="1" customFormat="1" ht="37.5" customHeight="1"/>
    <row r="2" spans="2:11" s="1" customFormat="1" ht="7.5" customHeight="1">
      <c r="B2" s="178"/>
      <c r="C2" s="179"/>
      <c r="D2" s="179"/>
      <c r="E2" s="179"/>
      <c r="F2" s="179"/>
      <c r="G2" s="179"/>
      <c r="H2" s="179"/>
      <c r="I2" s="179"/>
      <c r="J2" s="179"/>
      <c r="K2" s="180"/>
    </row>
    <row r="3" spans="2:11" s="13" customFormat="1" ht="45" customHeight="1">
      <c r="B3" s="181"/>
      <c r="C3" s="301" t="s">
        <v>461</v>
      </c>
      <c r="D3" s="301"/>
      <c r="E3" s="301"/>
      <c r="F3" s="301"/>
      <c r="G3" s="301"/>
      <c r="H3" s="301"/>
      <c r="I3" s="301"/>
      <c r="J3" s="301"/>
      <c r="K3" s="182"/>
    </row>
    <row r="4" spans="2:11" s="1" customFormat="1" ht="25.5" customHeight="1">
      <c r="B4" s="183"/>
      <c r="C4" s="306" t="s">
        <v>462</v>
      </c>
      <c r="D4" s="306"/>
      <c r="E4" s="306"/>
      <c r="F4" s="306"/>
      <c r="G4" s="306"/>
      <c r="H4" s="306"/>
      <c r="I4" s="306"/>
      <c r="J4" s="306"/>
      <c r="K4" s="184"/>
    </row>
    <row r="5" spans="2:11" s="1" customFormat="1" ht="5.25" customHeight="1">
      <c r="B5" s="183"/>
      <c r="C5" s="185"/>
      <c r="D5" s="185"/>
      <c r="E5" s="185"/>
      <c r="F5" s="185"/>
      <c r="G5" s="185"/>
      <c r="H5" s="185"/>
      <c r="I5" s="185"/>
      <c r="J5" s="185"/>
      <c r="K5" s="184"/>
    </row>
    <row r="6" spans="2:11" s="1" customFormat="1" ht="15" customHeight="1">
      <c r="B6" s="183"/>
      <c r="C6" s="305" t="s">
        <v>463</v>
      </c>
      <c r="D6" s="305"/>
      <c r="E6" s="305"/>
      <c r="F6" s="305"/>
      <c r="G6" s="305"/>
      <c r="H6" s="305"/>
      <c r="I6" s="305"/>
      <c r="J6" s="305"/>
      <c r="K6" s="184"/>
    </row>
    <row r="7" spans="2:11" s="1" customFormat="1" ht="15" customHeight="1">
      <c r="B7" s="187"/>
      <c r="C7" s="305" t="s">
        <v>464</v>
      </c>
      <c r="D7" s="305"/>
      <c r="E7" s="305"/>
      <c r="F7" s="305"/>
      <c r="G7" s="305"/>
      <c r="H7" s="305"/>
      <c r="I7" s="305"/>
      <c r="J7" s="305"/>
      <c r="K7" s="184"/>
    </row>
    <row r="8" spans="2:11" s="1" customFormat="1" ht="12.75" customHeight="1">
      <c r="B8" s="187"/>
      <c r="C8" s="186"/>
      <c r="D8" s="186"/>
      <c r="E8" s="186"/>
      <c r="F8" s="186"/>
      <c r="G8" s="186"/>
      <c r="H8" s="186"/>
      <c r="I8" s="186"/>
      <c r="J8" s="186"/>
      <c r="K8" s="184"/>
    </row>
    <row r="9" spans="2:11" s="1" customFormat="1" ht="15" customHeight="1">
      <c r="B9" s="187"/>
      <c r="C9" s="305" t="s">
        <v>465</v>
      </c>
      <c r="D9" s="305"/>
      <c r="E9" s="305"/>
      <c r="F9" s="305"/>
      <c r="G9" s="305"/>
      <c r="H9" s="305"/>
      <c r="I9" s="305"/>
      <c r="J9" s="305"/>
      <c r="K9" s="184"/>
    </row>
    <row r="10" spans="2:11" s="1" customFormat="1" ht="15" customHeight="1">
      <c r="B10" s="187"/>
      <c r="C10" s="186"/>
      <c r="D10" s="305" t="s">
        <v>466</v>
      </c>
      <c r="E10" s="305"/>
      <c r="F10" s="305"/>
      <c r="G10" s="305"/>
      <c r="H10" s="305"/>
      <c r="I10" s="305"/>
      <c r="J10" s="305"/>
      <c r="K10" s="184"/>
    </row>
    <row r="11" spans="2:11" s="1" customFormat="1" ht="15" customHeight="1">
      <c r="B11" s="187"/>
      <c r="C11" s="188"/>
      <c r="D11" s="305" t="s">
        <v>467</v>
      </c>
      <c r="E11" s="305"/>
      <c r="F11" s="305"/>
      <c r="G11" s="305"/>
      <c r="H11" s="305"/>
      <c r="I11" s="305"/>
      <c r="J11" s="305"/>
      <c r="K11" s="184"/>
    </row>
    <row r="12" spans="2:11" s="1" customFormat="1" ht="15" customHeight="1">
      <c r="B12" s="187"/>
      <c r="C12" s="188"/>
      <c r="D12" s="186"/>
      <c r="E12" s="186"/>
      <c r="F12" s="186"/>
      <c r="G12" s="186"/>
      <c r="H12" s="186"/>
      <c r="I12" s="186"/>
      <c r="J12" s="186"/>
      <c r="K12" s="184"/>
    </row>
    <row r="13" spans="2:11" s="1" customFormat="1" ht="15" customHeight="1">
      <c r="B13" s="187"/>
      <c r="C13" s="188"/>
      <c r="D13" s="189" t="s">
        <v>468</v>
      </c>
      <c r="E13" s="186"/>
      <c r="F13" s="186"/>
      <c r="G13" s="186"/>
      <c r="H13" s="186"/>
      <c r="I13" s="186"/>
      <c r="J13" s="186"/>
      <c r="K13" s="184"/>
    </row>
    <row r="14" spans="2:11" s="1" customFormat="1" ht="12.75" customHeight="1">
      <c r="B14" s="187"/>
      <c r="C14" s="188"/>
      <c r="D14" s="188"/>
      <c r="E14" s="188"/>
      <c r="F14" s="188"/>
      <c r="G14" s="188"/>
      <c r="H14" s="188"/>
      <c r="I14" s="188"/>
      <c r="J14" s="188"/>
      <c r="K14" s="184"/>
    </row>
    <row r="15" spans="2:11" s="1" customFormat="1" ht="15" customHeight="1">
      <c r="B15" s="187"/>
      <c r="C15" s="188"/>
      <c r="D15" s="305" t="s">
        <v>469</v>
      </c>
      <c r="E15" s="305"/>
      <c r="F15" s="305"/>
      <c r="G15" s="305"/>
      <c r="H15" s="305"/>
      <c r="I15" s="305"/>
      <c r="J15" s="305"/>
      <c r="K15" s="184"/>
    </row>
    <row r="16" spans="2:11" s="1" customFormat="1" ht="15" customHeight="1">
      <c r="B16" s="187"/>
      <c r="C16" s="188"/>
      <c r="D16" s="305" t="s">
        <v>470</v>
      </c>
      <c r="E16" s="305"/>
      <c r="F16" s="305"/>
      <c r="G16" s="305"/>
      <c r="H16" s="305"/>
      <c r="I16" s="305"/>
      <c r="J16" s="305"/>
      <c r="K16" s="184"/>
    </row>
    <row r="17" spans="2:11" s="1" customFormat="1" ht="15" customHeight="1">
      <c r="B17" s="187"/>
      <c r="C17" s="188"/>
      <c r="D17" s="305" t="s">
        <v>471</v>
      </c>
      <c r="E17" s="305"/>
      <c r="F17" s="305"/>
      <c r="G17" s="305"/>
      <c r="H17" s="305"/>
      <c r="I17" s="305"/>
      <c r="J17" s="305"/>
      <c r="K17" s="184"/>
    </row>
    <row r="18" spans="2:11" s="1" customFormat="1" ht="15" customHeight="1">
      <c r="B18" s="187"/>
      <c r="C18" s="188"/>
      <c r="D18" s="188"/>
      <c r="E18" s="190" t="s">
        <v>75</v>
      </c>
      <c r="F18" s="305" t="s">
        <v>472</v>
      </c>
      <c r="G18" s="305"/>
      <c r="H18" s="305"/>
      <c r="I18" s="305"/>
      <c r="J18" s="305"/>
      <c r="K18" s="184"/>
    </row>
    <row r="19" spans="2:11" s="1" customFormat="1" ht="15" customHeight="1">
      <c r="B19" s="187"/>
      <c r="C19" s="188"/>
      <c r="D19" s="188"/>
      <c r="E19" s="190" t="s">
        <v>473</v>
      </c>
      <c r="F19" s="305" t="s">
        <v>474</v>
      </c>
      <c r="G19" s="305"/>
      <c r="H19" s="305"/>
      <c r="I19" s="305"/>
      <c r="J19" s="305"/>
      <c r="K19" s="184"/>
    </row>
    <row r="20" spans="2:11" s="1" customFormat="1" ht="15" customHeight="1">
      <c r="B20" s="187"/>
      <c r="C20" s="188"/>
      <c r="D20" s="188"/>
      <c r="E20" s="190" t="s">
        <v>475</v>
      </c>
      <c r="F20" s="305" t="s">
        <v>476</v>
      </c>
      <c r="G20" s="305"/>
      <c r="H20" s="305"/>
      <c r="I20" s="305"/>
      <c r="J20" s="305"/>
      <c r="K20" s="184"/>
    </row>
    <row r="21" spans="2:11" s="1" customFormat="1" ht="15" customHeight="1">
      <c r="B21" s="187"/>
      <c r="C21" s="188"/>
      <c r="D21" s="188"/>
      <c r="E21" s="190" t="s">
        <v>83</v>
      </c>
      <c r="F21" s="305" t="s">
        <v>477</v>
      </c>
      <c r="G21" s="305"/>
      <c r="H21" s="305"/>
      <c r="I21" s="305"/>
      <c r="J21" s="305"/>
      <c r="K21" s="184"/>
    </row>
    <row r="22" spans="2:11" s="1" customFormat="1" ht="15" customHeight="1">
      <c r="B22" s="187"/>
      <c r="C22" s="188"/>
      <c r="D22" s="188"/>
      <c r="E22" s="190" t="s">
        <v>114</v>
      </c>
      <c r="F22" s="305" t="s">
        <v>115</v>
      </c>
      <c r="G22" s="305"/>
      <c r="H22" s="305"/>
      <c r="I22" s="305"/>
      <c r="J22" s="305"/>
      <c r="K22" s="184"/>
    </row>
    <row r="23" spans="2:11" s="1" customFormat="1" ht="15" customHeight="1">
      <c r="B23" s="187"/>
      <c r="C23" s="188"/>
      <c r="D23" s="188"/>
      <c r="E23" s="190" t="s">
        <v>478</v>
      </c>
      <c r="F23" s="305" t="s">
        <v>479</v>
      </c>
      <c r="G23" s="305"/>
      <c r="H23" s="305"/>
      <c r="I23" s="305"/>
      <c r="J23" s="305"/>
      <c r="K23" s="184"/>
    </row>
    <row r="24" spans="2:11" s="1" customFormat="1" ht="12.75" customHeight="1">
      <c r="B24" s="187"/>
      <c r="C24" s="188"/>
      <c r="D24" s="188"/>
      <c r="E24" s="188"/>
      <c r="F24" s="188"/>
      <c r="G24" s="188"/>
      <c r="H24" s="188"/>
      <c r="I24" s="188"/>
      <c r="J24" s="188"/>
      <c r="K24" s="184"/>
    </row>
    <row r="25" spans="2:11" s="1" customFormat="1" ht="15" customHeight="1">
      <c r="B25" s="187"/>
      <c r="C25" s="305" t="s">
        <v>480</v>
      </c>
      <c r="D25" s="305"/>
      <c r="E25" s="305"/>
      <c r="F25" s="305"/>
      <c r="G25" s="305"/>
      <c r="H25" s="305"/>
      <c r="I25" s="305"/>
      <c r="J25" s="305"/>
      <c r="K25" s="184"/>
    </row>
    <row r="26" spans="2:11" s="1" customFormat="1" ht="15" customHeight="1">
      <c r="B26" s="187"/>
      <c r="C26" s="305" t="s">
        <v>481</v>
      </c>
      <c r="D26" s="305"/>
      <c r="E26" s="305"/>
      <c r="F26" s="305"/>
      <c r="G26" s="305"/>
      <c r="H26" s="305"/>
      <c r="I26" s="305"/>
      <c r="J26" s="305"/>
      <c r="K26" s="184"/>
    </row>
    <row r="27" spans="2:11" s="1" customFormat="1" ht="15" customHeight="1">
      <c r="B27" s="187"/>
      <c r="C27" s="186"/>
      <c r="D27" s="305" t="s">
        <v>482</v>
      </c>
      <c r="E27" s="305"/>
      <c r="F27" s="305"/>
      <c r="G27" s="305"/>
      <c r="H27" s="305"/>
      <c r="I27" s="305"/>
      <c r="J27" s="305"/>
      <c r="K27" s="184"/>
    </row>
    <row r="28" spans="2:11" s="1" customFormat="1" ht="15" customHeight="1">
      <c r="B28" s="187"/>
      <c r="C28" s="188"/>
      <c r="D28" s="305" t="s">
        <v>483</v>
      </c>
      <c r="E28" s="305"/>
      <c r="F28" s="305"/>
      <c r="G28" s="305"/>
      <c r="H28" s="305"/>
      <c r="I28" s="305"/>
      <c r="J28" s="305"/>
      <c r="K28" s="184"/>
    </row>
    <row r="29" spans="2:11" s="1" customFormat="1" ht="12.75" customHeight="1">
      <c r="B29" s="187"/>
      <c r="C29" s="188"/>
      <c r="D29" s="188"/>
      <c r="E29" s="188"/>
      <c r="F29" s="188"/>
      <c r="G29" s="188"/>
      <c r="H29" s="188"/>
      <c r="I29" s="188"/>
      <c r="J29" s="188"/>
      <c r="K29" s="184"/>
    </row>
    <row r="30" spans="2:11" s="1" customFormat="1" ht="15" customHeight="1">
      <c r="B30" s="187"/>
      <c r="C30" s="188"/>
      <c r="D30" s="305" t="s">
        <v>484</v>
      </c>
      <c r="E30" s="305"/>
      <c r="F30" s="305"/>
      <c r="G30" s="305"/>
      <c r="H30" s="305"/>
      <c r="I30" s="305"/>
      <c r="J30" s="305"/>
      <c r="K30" s="184"/>
    </row>
    <row r="31" spans="2:11" s="1" customFormat="1" ht="15" customHeight="1">
      <c r="B31" s="187"/>
      <c r="C31" s="188"/>
      <c r="D31" s="305" t="s">
        <v>485</v>
      </c>
      <c r="E31" s="305"/>
      <c r="F31" s="305"/>
      <c r="G31" s="305"/>
      <c r="H31" s="305"/>
      <c r="I31" s="305"/>
      <c r="J31" s="305"/>
      <c r="K31" s="184"/>
    </row>
    <row r="32" spans="2:11" s="1" customFormat="1" ht="12.75" customHeight="1">
      <c r="B32" s="187"/>
      <c r="C32" s="188"/>
      <c r="D32" s="188"/>
      <c r="E32" s="188"/>
      <c r="F32" s="188"/>
      <c r="G32" s="188"/>
      <c r="H32" s="188"/>
      <c r="I32" s="188"/>
      <c r="J32" s="188"/>
      <c r="K32" s="184"/>
    </row>
    <row r="33" spans="2:11" s="1" customFormat="1" ht="15" customHeight="1">
      <c r="B33" s="187"/>
      <c r="C33" s="188"/>
      <c r="D33" s="305" t="s">
        <v>486</v>
      </c>
      <c r="E33" s="305"/>
      <c r="F33" s="305"/>
      <c r="G33" s="305"/>
      <c r="H33" s="305"/>
      <c r="I33" s="305"/>
      <c r="J33" s="305"/>
      <c r="K33" s="184"/>
    </row>
    <row r="34" spans="2:11" s="1" customFormat="1" ht="15" customHeight="1">
      <c r="B34" s="187"/>
      <c r="C34" s="188"/>
      <c r="D34" s="305" t="s">
        <v>487</v>
      </c>
      <c r="E34" s="305"/>
      <c r="F34" s="305"/>
      <c r="G34" s="305"/>
      <c r="H34" s="305"/>
      <c r="I34" s="305"/>
      <c r="J34" s="305"/>
      <c r="K34" s="184"/>
    </row>
    <row r="35" spans="2:11" s="1" customFormat="1" ht="15" customHeight="1">
      <c r="B35" s="187"/>
      <c r="C35" s="188"/>
      <c r="D35" s="305" t="s">
        <v>488</v>
      </c>
      <c r="E35" s="305"/>
      <c r="F35" s="305"/>
      <c r="G35" s="305"/>
      <c r="H35" s="305"/>
      <c r="I35" s="305"/>
      <c r="J35" s="305"/>
      <c r="K35" s="184"/>
    </row>
    <row r="36" spans="2:11" s="1" customFormat="1" ht="15" customHeight="1">
      <c r="B36" s="187"/>
      <c r="C36" s="188"/>
      <c r="D36" s="186"/>
      <c r="E36" s="189" t="s">
        <v>98</v>
      </c>
      <c r="F36" s="186"/>
      <c r="G36" s="305" t="s">
        <v>489</v>
      </c>
      <c r="H36" s="305"/>
      <c r="I36" s="305"/>
      <c r="J36" s="305"/>
      <c r="K36" s="184"/>
    </row>
    <row r="37" spans="2:11" s="1" customFormat="1" ht="30.75" customHeight="1">
      <c r="B37" s="187"/>
      <c r="C37" s="188"/>
      <c r="D37" s="186"/>
      <c r="E37" s="189" t="s">
        <v>490</v>
      </c>
      <c r="F37" s="186"/>
      <c r="G37" s="305" t="s">
        <v>491</v>
      </c>
      <c r="H37" s="305"/>
      <c r="I37" s="305"/>
      <c r="J37" s="305"/>
      <c r="K37" s="184"/>
    </row>
    <row r="38" spans="2:11" s="1" customFormat="1" ht="15" customHeight="1">
      <c r="B38" s="187"/>
      <c r="C38" s="188"/>
      <c r="D38" s="186"/>
      <c r="E38" s="189" t="s">
        <v>47</v>
      </c>
      <c r="F38" s="186"/>
      <c r="G38" s="305" t="s">
        <v>492</v>
      </c>
      <c r="H38" s="305"/>
      <c r="I38" s="305"/>
      <c r="J38" s="305"/>
      <c r="K38" s="184"/>
    </row>
    <row r="39" spans="2:11" s="1" customFormat="1" ht="15" customHeight="1">
      <c r="B39" s="187"/>
      <c r="C39" s="188"/>
      <c r="D39" s="186"/>
      <c r="E39" s="189" t="s">
        <v>48</v>
      </c>
      <c r="F39" s="186"/>
      <c r="G39" s="305" t="s">
        <v>493</v>
      </c>
      <c r="H39" s="305"/>
      <c r="I39" s="305"/>
      <c r="J39" s="305"/>
      <c r="K39" s="184"/>
    </row>
    <row r="40" spans="2:11" s="1" customFormat="1" ht="15" customHeight="1">
      <c r="B40" s="187"/>
      <c r="C40" s="188"/>
      <c r="D40" s="186"/>
      <c r="E40" s="189" t="s">
        <v>99</v>
      </c>
      <c r="F40" s="186"/>
      <c r="G40" s="305" t="s">
        <v>494</v>
      </c>
      <c r="H40" s="305"/>
      <c r="I40" s="305"/>
      <c r="J40" s="305"/>
      <c r="K40" s="184"/>
    </row>
    <row r="41" spans="2:11" s="1" customFormat="1" ht="15" customHeight="1">
      <c r="B41" s="187"/>
      <c r="C41" s="188"/>
      <c r="D41" s="186"/>
      <c r="E41" s="189" t="s">
        <v>100</v>
      </c>
      <c r="F41" s="186"/>
      <c r="G41" s="305" t="s">
        <v>495</v>
      </c>
      <c r="H41" s="305"/>
      <c r="I41" s="305"/>
      <c r="J41" s="305"/>
      <c r="K41" s="184"/>
    </row>
    <row r="42" spans="2:11" s="1" customFormat="1" ht="15" customHeight="1">
      <c r="B42" s="187"/>
      <c r="C42" s="188"/>
      <c r="D42" s="186"/>
      <c r="E42" s="189" t="s">
        <v>496</v>
      </c>
      <c r="F42" s="186"/>
      <c r="G42" s="305" t="s">
        <v>497</v>
      </c>
      <c r="H42" s="305"/>
      <c r="I42" s="305"/>
      <c r="J42" s="305"/>
      <c r="K42" s="184"/>
    </row>
    <row r="43" spans="2:11" s="1" customFormat="1" ht="15" customHeight="1">
      <c r="B43" s="187"/>
      <c r="C43" s="188"/>
      <c r="D43" s="186"/>
      <c r="E43" s="189"/>
      <c r="F43" s="186"/>
      <c r="G43" s="305" t="s">
        <v>498</v>
      </c>
      <c r="H43" s="305"/>
      <c r="I43" s="305"/>
      <c r="J43" s="305"/>
      <c r="K43" s="184"/>
    </row>
    <row r="44" spans="2:11" s="1" customFormat="1" ht="15" customHeight="1">
      <c r="B44" s="187"/>
      <c r="C44" s="188"/>
      <c r="D44" s="186"/>
      <c r="E44" s="189" t="s">
        <v>499</v>
      </c>
      <c r="F44" s="186"/>
      <c r="G44" s="305" t="s">
        <v>500</v>
      </c>
      <c r="H44" s="305"/>
      <c r="I44" s="305"/>
      <c r="J44" s="305"/>
      <c r="K44" s="184"/>
    </row>
    <row r="45" spans="2:11" s="1" customFormat="1" ht="15" customHeight="1">
      <c r="B45" s="187"/>
      <c r="C45" s="188"/>
      <c r="D45" s="186"/>
      <c r="E45" s="189" t="s">
        <v>103</v>
      </c>
      <c r="F45" s="186"/>
      <c r="G45" s="305" t="s">
        <v>501</v>
      </c>
      <c r="H45" s="305"/>
      <c r="I45" s="305"/>
      <c r="J45" s="305"/>
      <c r="K45" s="184"/>
    </row>
    <row r="46" spans="2:11" s="1" customFormat="1" ht="12.75" customHeight="1">
      <c r="B46" s="187"/>
      <c r="C46" s="188"/>
      <c r="D46" s="186"/>
      <c r="E46" s="186"/>
      <c r="F46" s="186"/>
      <c r="G46" s="186"/>
      <c r="H46" s="186"/>
      <c r="I46" s="186"/>
      <c r="J46" s="186"/>
      <c r="K46" s="184"/>
    </row>
    <row r="47" spans="2:11" s="1" customFormat="1" ht="15" customHeight="1">
      <c r="B47" s="187"/>
      <c r="C47" s="188"/>
      <c r="D47" s="305" t="s">
        <v>502</v>
      </c>
      <c r="E47" s="305"/>
      <c r="F47" s="305"/>
      <c r="G47" s="305"/>
      <c r="H47" s="305"/>
      <c r="I47" s="305"/>
      <c r="J47" s="305"/>
      <c r="K47" s="184"/>
    </row>
    <row r="48" spans="2:11" s="1" customFormat="1" ht="15" customHeight="1">
      <c r="B48" s="187"/>
      <c r="C48" s="188"/>
      <c r="D48" s="188"/>
      <c r="E48" s="305" t="s">
        <v>503</v>
      </c>
      <c r="F48" s="305"/>
      <c r="G48" s="305"/>
      <c r="H48" s="305"/>
      <c r="I48" s="305"/>
      <c r="J48" s="305"/>
      <c r="K48" s="184"/>
    </row>
    <row r="49" spans="2:11" s="1" customFormat="1" ht="15" customHeight="1">
      <c r="B49" s="187"/>
      <c r="C49" s="188"/>
      <c r="D49" s="188"/>
      <c r="E49" s="305" t="s">
        <v>504</v>
      </c>
      <c r="F49" s="305"/>
      <c r="G49" s="305"/>
      <c r="H49" s="305"/>
      <c r="I49" s="305"/>
      <c r="J49" s="305"/>
      <c r="K49" s="184"/>
    </row>
    <row r="50" spans="2:11" s="1" customFormat="1" ht="15" customHeight="1">
      <c r="B50" s="187"/>
      <c r="C50" s="188"/>
      <c r="D50" s="188"/>
      <c r="E50" s="305" t="s">
        <v>505</v>
      </c>
      <c r="F50" s="305"/>
      <c r="G50" s="305"/>
      <c r="H50" s="305"/>
      <c r="I50" s="305"/>
      <c r="J50" s="305"/>
      <c r="K50" s="184"/>
    </row>
    <row r="51" spans="2:11" s="1" customFormat="1" ht="15" customHeight="1">
      <c r="B51" s="187"/>
      <c r="C51" s="188"/>
      <c r="D51" s="305" t="s">
        <v>506</v>
      </c>
      <c r="E51" s="305"/>
      <c r="F51" s="305"/>
      <c r="G51" s="305"/>
      <c r="H51" s="305"/>
      <c r="I51" s="305"/>
      <c r="J51" s="305"/>
      <c r="K51" s="184"/>
    </row>
    <row r="52" spans="2:11" s="1" customFormat="1" ht="25.5" customHeight="1">
      <c r="B52" s="183"/>
      <c r="C52" s="306" t="s">
        <v>507</v>
      </c>
      <c r="D52" s="306"/>
      <c r="E52" s="306"/>
      <c r="F52" s="306"/>
      <c r="G52" s="306"/>
      <c r="H52" s="306"/>
      <c r="I52" s="306"/>
      <c r="J52" s="306"/>
      <c r="K52" s="184"/>
    </row>
    <row r="53" spans="2:11" s="1" customFormat="1" ht="5.25" customHeight="1">
      <c r="B53" s="183"/>
      <c r="C53" s="185"/>
      <c r="D53" s="185"/>
      <c r="E53" s="185"/>
      <c r="F53" s="185"/>
      <c r="G53" s="185"/>
      <c r="H53" s="185"/>
      <c r="I53" s="185"/>
      <c r="J53" s="185"/>
      <c r="K53" s="184"/>
    </row>
    <row r="54" spans="2:11" s="1" customFormat="1" ht="15" customHeight="1">
      <c r="B54" s="183"/>
      <c r="C54" s="305" t="s">
        <v>508</v>
      </c>
      <c r="D54" s="305"/>
      <c r="E54" s="305"/>
      <c r="F54" s="305"/>
      <c r="G54" s="305"/>
      <c r="H54" s="305"/>
      <c r="I54" s="305"/>
      <c r="J54" s="305"/>
      <c r="K54" s="184"/>
    </row>
    <row r="55" spans="2:11" s="1" customFormat="1" ht="15" customHeight="1">
      <c r="B55" s="183"/>
      <c r="C55" s="305" t="s">
        <v>509</v>
      </c>
      <c r="D55" s="305"/>
      <c r="E55" s="305"/>
      <c r="F55" s="305"/>
      <c r="G55" s="305"/>
      <c r="H55" s="305"/>
      <c r="I55" s="305"/>
      <c r="J55" s="305"/>
      <c r="K55" s="184"/>
    </row>
    <row r="56" spans="2:11" s="1" customFormat="1" ht="12.75" customHeight="1">
      <c r="B56" s="183"/>
      <c r="C56" s="186"/>
      <c r="D56" s="186"/>
      <c r="E56" s="186"/>
      <c r="F56" s="186"/>
      <c r="G56" s="186"/>
      <c r="H56" s="186"/>
      <c r="I56" s="186"/>
      <c r="J56" s="186"/>
      <c r="K56" s="184"/>
    </row>
    <row r="57" spans="2:11" s="1" customFormat="1" ht="15" customHeight="1">
      <c r="B57" s="183"/>
      <c r="C57" s="305" t="s">
        <v>510</v>
      </c>
      <c r="D57" s="305"/>
      <c r="E57" s="305"/>
      <c r="F57" s="305"/>
      <c r="G57" s="305"/>
      <c r="H57" s="305"/>
      <c r="I57" s="305"/>
      <c r="J57" s="305"/>
      <c r="K57" s="184"/>
    </row>
    <row r="58" spans="2:11" s="1" customFormat="1" ht="15" customHeight="1">
      <c r="B58" s="183"/>
      <c r="C58" s="188"/>
      <c r="D58" s="305" t="s">
        <v>511</v>
      </c>
      <c r="E58" s="305"/>
      <c r="F58" s="305"/>
      <c r="G58" s="305"/>
      <c r="H58" s="305"/>
      <c r="I58" s="305"/>
      <c r="J58" s="305"/>
      <c r="K58" s="184"/>
    </row>
    <row r="59" spans="2:11" s="1" customFormat="1" ht="15" customHeight="1">
      <c r="B59" s="183"/>
      <c r="C59" s="188"/>
      <c r="D59" s="305" t="s">
        <v>512</v>
      </c>
      <c r="E59" s="305"/>
      <c r="F59" s="305"/>
      <c r="G59" s="305"/>
      <c r="H59" s="305"/>
      <c r="I59" s="305"/>
      <c r="J59" s="305"/>
      <c r="K59" s="184"/>
    </row>
    <row r="60" spans="2:11" s="1" customFormat="1" ht="15" customHeight="1">
      <c r="B60" s="183"/>
      <c r="C60" s="188"/>
      <c r="D60" s="305" t="s">
        <v>513</v>
      </c>
      <c r="E60" s="305"/>
      <c r="F60" s="305"/>
      <c r="G60" s="305"/>
      <c r="H60" s="305"/>
      <c r="I60" s="305"/>
      <c r="J60" s="305"/>
      <c r="K60" s="184"/>
    </row>
    <row r="61" spans="2:11" s="1" customFormat="1" ht="15" customHeight="1">
      <c r="B61" s="183"/>
      <c r="C61" s="188"/>
      <c r="D61" s="305" t="s">
        <v>514</v>
      </c>
      <c r="E61" s="305"/>
      <c r="F61" s="305"/>
      <c r="G61" s="305"/>
      <c r="H61" s="305"/>
      <c r="I61" s="305"/>
      <c r="J61" s="305"/>
      <c r="K61" s="184"/>
    </row>
    <row r="62" spans="2:11" s="1" customFormat="1" ht="15" customHeight="1">
      <c r="B62" s="183"/>
      <c r="C62" s="188"/>
      <c r="D62" s="307" t="s">
        <v>515</v>
      </c>
      <c r="E62" s="307"/>
      <c r="F62" s="307"/>
      <c r="G62" s="307"/>
      <c r="H62" s="307"/>
      <c r="I62" s="307"/>
      <c r="J62" s="307"/>
      <c r="K62" s="184"/>
    </row>
    <row r="63" spans="2:11" s="1" customFormat="1" ht="15" customHeight="1">
      <c r="B63" s="183"/>
      <c r="C63" s="188"/>
      <c r="D63" s="305" t="s">
        <v>516</v>
      </c>
      <c r="E63" s="305"/>
      <c r="F63" s="305"/>
      <c r="G63" s="305"/>
      <c r="H63" s="305"/>
      <c r="I63" s="305"/>
      <c r="J63" s="305"/>
      <c r="K63" s="184"/>
    </row>
    <row r="64" spans="2:11" s="1" customFormat="1" ht="12.75" customHeight="1">
      <c r="B64" s="183"/>
      <c r="C64" s="188"/>
      <c r="D64" s="188"/>
      <c r="E64" s="191"/>
      <c r="F64" s="188"/>
      <c r="G64" s="188"/>
      <c r="H64" s="188"/>
      <c r="I64" s="188"/>
      <c r="J64" s="188"/>
      <c r="K64" s="184"/>
    </row>
    <row r="65" spans="2:11" s="1" customFormat="1" ht="15" customHeight="1">
      <c r="B65" s="183"/>
      <c r="C65" s="188"/>
      <c r="D65" s="305" t="s">
        <v>517</v>
      </c>
      <c r="E65" s="305"/>
      <c r="F65" s="305"/>
      <c r="G65" s="305"/>
      <c r="H65" s="305"/>
      <c r="I65" s="305"/>
      <c r="J65" s="305"/>
      <c r="K65" s="184"/>
    </row>
    <row r="66" spans="2:11" s="1" customFormat="1" ht="15" customHeight="1">
      <c r="B66" s="183"/>
      <c r="C66" s="188"/>
      <c r="D66" s="307" t="s">
        <v>518</v>
      </c>
      <c r="E66" s="307"/>
      <c r="F66" s="307"/>
      <c r="G66" s="307"/>
      <c r="H66" s="307"/>
      <c r="I66" s="307"/>
      <c r="J66" s="307"/>
      <c r="K66" s="184"/>
    </row>
    <row r="67" spans="2:11" s="1" customFormat="1" ht="15" customHeight="1">
      <c r="B67" s="183"/>
      <c r="C67" s="188"/>
      <c r="D67" s="305" t="s">
        <v>519</v>
      </c>
      <c r="E67" s="305"/>
      <c r="F67" s="305"/>
      <c r="G67" s="305"/>
      <c r="H67" s="305"/>
      <c r="I67" s="305"/>
      <c r="J67" s="305"/>
      <c r="K67" s="184"/>
    </row>
    <row r="68" spans="2:11" s="1" customFormat="1" ht="15" customHeight="1">
      <c r="B68" s="183"/>
      <c r="C68" s="188"/>
      <c r="D68" s="305" t="s">
        <v>520</v>
      </c>
      <c r="E68" s="305"/>
      <c r="F68" s="305"/>
      <c r="G68" s="305"/>
      <c r="H68" s="305"/>
      <c r="I68" s="305"/>
      <c r="J68" s="305"/>
      <c r="K68" s="184"/>
    </row>
    <row r="69" spans="2:11" s="1" customFormat="1" ht="15" customHeight="1">
      <c r="B69" s="183"/>
      <c r="C69" s="188"/>
      <c r="D69" s="305" t="s">
        <v>521</v>
      </c>
      <c r="E69" s="305"/>
      <c r="F69" s="305"/>
      <c r="G69" s="305"/>
      <c r="H69" s="305"/>
      <c r="I69" s="305"/>
      <c r="J69" s="305"/>
      <c r="K69" s="184"/>
    </row>
    <row r="70" spans="2:11" s="1" customFormat="1" ht="15" customHeight="1">
      <c r="B70" s="183"/>
      <c r="C70" s="188"/>
      <c r="D70" s="305" t="s">
        <v>522</v>
      </c>
      <c r="E70" s="305"/>
      <c r="F70" s="305"/>
      <c r="G70" s="305"/>
      <c r="H70" s="305"/>
      <c r="I70" s="305"/>
      <c r="J70" s="305"/>
      <c r="K70" s="184"/>
    </row>
    <row r="71" spans="2:11" s="1" customFormat="1" ht="12.75" customHeight="1">
      <c r="B71" s="192"/>
      <c r="C71" s="193"/>
      <c r="D71" s="193"/>
      <c r="E71" s="193"/>
      <c r="F71" s="193"/>
      <c r="G71" s="193"/>
      <c r="H71" s="193"/>
      <c r="I71" s="193"/>
      <c r="J71" s="193"/>
      <c r="K71" s="194"/>
    </row>
    <row r="72" spans="2:11" s="1" customFormat="1" ht="18.75" customHeight="1">
      <c r="B72" s="195"/>
      <c r="C72" s="195"/>
      <c r="D72" s="195"/>
      <c r="E72" s="195"/>
      <c r="F72" s="195"/>
      <c r="G72" s="195"/>
      <c r="H72" s="195"/>
      <c r="I72" s="195"/>
      <c r="J72" s="195"/>
      <c r="K72" s="196"/>
    </row>
    <row r="73" spans="2:11" s="1" customFormat="1" ht="18.75" customHeight="1">
      <c r="B73" s="196"/>
      <c r="C73" s="196"/>
      <c r="D73" s="196"/>
      <c r="E73" s="196"/>
      <c r="F73" s="196"/>
      <c r="G73" s="196"/>
      <c r="H73" s="196"/>
      <c r="I73" s="196"/>
      <c r="J73" s="196"/>
      <c r="K73" s="196"/>
    </row>
    <row r="74" spans="2:11" s="1" customFormat="1" ht="7.5" customHeight="1">
      <c r="B74" s="197"/>
      <c r="C74" s="198"/>
      <c r="D74" s="198"/>
      <c r="E74" s="198"/>
      <c r="F74" s="198"/>
      <c r="G74" s="198"/>
      <c r="H74" s="198"/>
      <c r="I74" s="198"/>
      <c r="J74" s="198"/>
      <c r="K74" s="199"/>
    </row>
    <row r="75" spans="2:11" s="1" customFormat="1" ht="45" customHeight="1">
      <c r="B75" s="200"/>
      <c r="C75" s="300" t="s">
        <v>523</v>
      </c>
      <c r="D75" s="300"/>
      <c r="E75" s="300"/>
      <c r="F75" s="300"/>
      <c r="G75" s="300"/>
      <c r="H75" s="300"/>
      <c r="I75" s="300"/>
      <c r="J75" s="300"/>
      <c r="K75" s="201"/>
    </row>
    <row r="76" spans="2:11" s="1" customFormat="1" ht="17.25" customHeight="1">
      <c r="B76" s="200"/>
      <c r="C76" s="202" t="s">
        <v>524</v>
      </c>
      <c r="D76" s="202"/>
      <c r="E76" s="202"/>
      <c r="F76" s="202" t="s">
        <v>525</v>
      </c>
      <c r="G76" s="203"/>
      <c r="H76" s="202" t="s">
        <v>48</v>
      </c>
      <c r="I76" s="202" t="s">
        <v>51</v>
      </c>
      <c r="J76" s="202" t="s">
        <v>526</v>
      </c>
      <c r="K76" s="201"/>
    </row>
    <row r="77" spans="2:11" s="1" customFormat="1" ht="17.25" customHeight="1">
      <c r="B77" s="200"/>
      <c r="C77" s="204" t="s">
        <v>527</v>
      </c>
      <c r="D77" s="204"/>
      <c r="E77" s="204"/>
      <c r="F77" s="205" t="s">
        <v>528</v>
      </c>
      <c r="G77" s="206"/>
      <c r="H77" s="204"/>
      <c r="I77" s="204"/>
      <c r="J77" s="204" t="s">
        <v>529</v>
      </c>
      <c r="K77" s="201"/>
    </row>
    <row r="78" spans="2:11" s="1" customFormat="1" ht="5.25" customHeight="1">
      <c r="B78" s="200"/>
      <c r="C78" s="207"/>
      <c r="D78" s="207"/>
      <c r="E78" s="207"/>
      <c r="F78" s="207"/>
      <c r="G78" s="208"/>
      <c r="H78" s="207"/>
      <c r="I78" s="207"/>
      <c r="J78" s="207"/>
      <c r="K78" s="201"/>
    </row>
    <row r="79" spans="2:11" s="1" customFormat="1" ht="15" customHeight="1">
      <c r="B79" s="200"/>
      <c r="C79" s="189" t="s">
        <v>47</v>
      </c>
      <c r="D79" s="209"/>
      <c r="E79" s="209"/>
      <c r="F79" s="210" t="s">
        <v>530</v>
      </c>
      <c r="G79" s="211"/>
      <c r="H79" s="189" t="s">
        <v>531</v>
      </c>
      <c r="I79" s="189" t="s">
        <v>532</v>
      </c>
      <c r="J79" s="189">
        <v>20</v>
      </c>
      <c r="K79" s="201"/>
    </row>
    <row r="80" spans="2:11" s="1" customFormat="1" ht="15" customHeight="1">
      <c r="B80" s="200"/>
      <c r="C80" s="189" t="s">
        <v>533</v>
      </c>
      <c r="D80" s="189"/>
      <c r="E80" s="189"/>
      <c r="F80" s="210" t="s">
        <v>530</v>
      </c>
      <c r="G80" s="211"/>
      <c r="H80" s="189" t="s">
        <v>534</v>
      </c>
      <c r="I80" s="189" t="s">
        <v>532</v>
      </c>
      <c r="J80" s="189">
        <v>120</v>
      </c>
      <c r="K80" s="201"/>
    </row>
    <row r="81" spans="2:11" s="1" customFormat="1" ht="15" customHeight="1">
      <c r="B81" s="212"/>
      <c r="C81" s="189" t="s">
        <v>535</v>
      </c>
      <c r="D81" s="189"/>
      <c r="E81" s="189"/>
      <c r="F81" s="210" t="s">
        <v>536</v>
      </c>
      <c r="G81" s="211"/>
      <c r="H81" s="189" t="s">
        <v>537</v>
      </c>
      <c r="I81" s="189" t="s">
        <v>532</v>
      </c>
      <c r="J81" s="189">
        <v>50</v>
      </c>
      <c r="K81" s="201"/>
    </row>
    <row r="82" spans="2:11" s="1" customFormat="1" ht="15" customHeight="1">
      <c r="B82" s="212"/>
      <c r="C82" s="189" t="s">
        <v>538</v>
      </c>
      <c r="D82" s="189"/>
      <c r="E82" s="189"/>
      <c r="F82" s="210" t="s">
        <v>530</v>
      </c>
      <c r="G82" s="211"/>
      <c r="H82" s="189" t="s">
        <v>539</v>
      </c>
      <c r="I82" s="189" t="s">
        <v>540</v>
      </c>
      <c r="J82" s="189"/>
      <c r="K82" s="201"/>
    </row>
    <row r="83" spans="2:11" s="1" customFormat="1" ht="15" customHeight="1">
      <c r="B83" s="212"/>
      <c r="C83" s="213" t="s">
        <v>541</v>
      </c>
      <c r="D83" s="213"/>
      <c r="E83" s="213"/>
      <c r="F83" s="214" t="s">
        <v>536</v>
      </c>
      <c r="G83" s="213"/>
      <c r="H83" s="213" t="s">
        <v>542</v>
      </c>
      <c r="I83" s="213" t="s">
        <v>532</v>
      </c>
      <c r="J83" s="213">
        <v>15</v>
      </c>
      <c r="K83" s="201"/>
    </row>
    <row r="84" spans="2:11" s="1" customFormat="1" ht="15" customHeight="1">
      <c r="B84" s="212"/>
      <c r="C84" s="213" t="s">
        <v>543</v>
      </c>
      <c r="D84" s="213"/>
      <c r="E84" s="213"/>
      <c r="F84" s="214" t="s">
        <v>536</v>
      </c>
      <c r="G84" s="213"/>
      <c r="H84" s="213" t="s">
        <v>544</v>
      </c>
      <c r="I84" s="213" t="s">
        <v>532</v>
      </c>
      <c r="J84" s="213">
        <v>15</v>
      </c>
      <c r="K84" s="201"/>
    </row>
    <row r="85" spans="2:11" s="1" customFormat="1" ht="15" customHeight="1">
      <c r="B85" s="212"/>
      <c r="C85" s="213" t="s">
        <v>545</v>
      </c>
      <c r="D85" s="213"/>
      <c r="E85" s="213"/>
      <c r="F85" s="214" t="s">
        <v>536</v>
      </c>
      <c r="G85" s="213"/>
      <c r="H85" s="213" t="s">
        <v>546</v>
      </c>
      <c r="I85" s="213" t="s">
        <v>532</v>
      </c>
      <c r="J85" s="213">
        <v>20</v>
      </c>
      <c r="K85" s="201"/>
    </row>
    <row r="86" spans="2:11" s="1" customFormat="1" ht="15" customHeight="1">
      <c r="B86" s="212"/>
      <c r="C86" s="213" t="s">
        <v>547</v>
      </c>
      <c r="D86" s="213"/>
      <c r="E86" s="213"/>
      <c r="F86" s="214" t="s">
        <v>536</v>
      </c>
      <c r="G86" s="213"/>
      <c r="H86" s="213" t="s">
        <v>548</v>
      </c>
      <c r="I86" s="213" t="s">
        <v>532</v>
      </c>
      <c r="J86" s="213">
        <v>20</v>
      </c>
      <c r="K86" s="201"/>
    </row>
    <row r="87" spans="2:11" s="1" customFormat="1" ht="15" customHeight="1">
      <c r="B87" s="212"/>
      <c r="C87" s="189" t="s">
        <v>549</v>
      </c>
      <c r="D87" s="189"/>
      <c r="E87" s="189"/>
      <c r="F87" s="210" t="s">
        <v>536</v>
      </c>
      <c r="G87" s="211"/>
      <c r="H87" s="189" t="s">
        <v>550</v>
      </c>
      <c r="I87" s="189" t="s">
        <v>532</v>
      </c>
      <c r="J87" s="189">
        <v>50</v>
      </c>
      <c r="K87" s="201"/>
    </row>
    <row r="88" spans="2:11" s="1" customFormat="1" ht="15" customHeight="1">
      <c r="B88" s="212"/>
      <c r="C88" s="189" t="s">
        <v>551</v>
      </c>
      <c r="D88" s="189"/>
      <c r="E88" s="189"/>
      <c r="F88" s="210" t="s">
        <v>536</v>
      </c>
      <c r="G88" s="211"/>
      <c r="H88" s="189" t="s">
        <v>552</v>
      </c>
      <c r="I88" s="189" t="s">
        <v>532</v>
      </c>
      <c r="J88" s="189">
        <v>20</v>
      </c>
      <c r="K88" s="201"/>
    </row>
    <row r="89" spans="2:11" s="1" customFormat="1" ht="15" customHeight="1">
      <c r="B89" s="212"/>
      <c r="C89" s="189" t="s">
        <v>553</v>
      </c>
      <c r="D89" s="189"/>
      <c r="E89" s="189"/>
      <c r="F89" s="210" t="s">
        <v>536</v>
      </c>
      <c r="G89" s="211"/>
      <c r="H89" s="189" t="s">
        <v>554</v>
      </c>
      <c r="I89" s="189" t="s">
        <v>532</v>
      </c>
      <c r="J89" s="189">
        <v>20</v>
      </c>
      <c r="K89" s="201"/>
    </row>
    <row r="90" spans="2:11" s="1" customFormat="1" ht="15" customHeight="1">
      <c r="B90" s="212"/>
      <c r="C90" s="189" t="s">
        <v>555</v>
      </c>
      <c r="D90" s="189"/>
      <c r="E90" s="189"/>
      <c r="F90" s="210" t="s">
        <v>536</v>
      </c>
      <c r="G90" s="211"/>
      <c r="H90" s="189" t="s">
        <v>556</v>
      </c>
      <c r="I90" s="189" t="s">
        <v>532</v>
      </c>
      <c r="J90" s="189">
        <v>50</v>
      </c>
      <c r="K90" s="201"/>
    </row>
    <row r="91" spans="2:11" s="1" customFormat="1" ht="15" customHeight="1">
      <c r="B91" s="212"/>
      <c r="C91" s="189" t="s">
        <v>557</v>
      </c>
      <c r="D91" s="189"/>
      <c r="E91" s="189"/>
      <c r="F91" s="210" t="s">
        <v>536</v>
      </c>
      <c r="G91" s="211"/>
      <c r="H91" s="189" t="s">
        <v>557</v>
      </c>
      <c r="I91" s="189" t="s">
        <v>532</v>
      </c>
      <c r="J91" s="189">
        <v>50</v>
      </c>
      <c r="K91" s="201"/>
    </row>
    <row r="92" spans="2:11" s="1" customFormat="1" ht="15" customHeight="1">
      <c r="B92" s="212"/>
      <c r="C92" s="189" t="s">
        <v>558</v>
      </c>
      <c r="D92" s="189"/>
      <c r="E92" s="189"/>
      <c r="F92" s="210" t="s">
        <v>536</v>
      </c>
      <c r="G92" s="211"/>
      <c r="H92" s="189" t="s">
        <v>559</v>
      </c>
      <c r="I92" s="189" t="s">
        <v>532</v>
      </c>
      <c r="J92" s="189">
        <v>255</v>
      </c>
      <c r="K92" s="201"/>
    </row>
    <row r="93" spans="2:11" s="1" customFormat="1" ht="15" customHeight="1">
      <c r="B93" s="212"/>
      <c r="C93" s="189" t="s">
        <v>560</v>
      </c>
      <c r="D93" s="189"/>
      <c r="E93" s="189"/>
      <c r="F93" s="210" t="s">
        <v>530</v>
      </c>
      <c r="G93" s="211"/>
      <c r="H93" s="189" t="s">
        <v>561</v>
      </c>
      <c r="I93" s="189" t="s">
        <v>562</v>
      </c>
      <c r="J93" s="189"/>
      <c r="K93" s="201"/>
    </row>
    <row r="94" spans="2:11" s="1" customFormat="1" ht="15" customHeight="1">
      <c r="B94" s="212"/>
      <c r="C94" s="189" t="s">
        <v>563</v>
      </c>
      <c r="D94" s="189"/>
      <c r="E94" s="189"/>
      <c r="F94" s="210" t="s">
        <v>530</v>
      </c>
      <c r="G94" s="211"/>
      <c r="H94" s="189" t="s">
        <v>564</v>
      </c>
      <c r="I94" s="189" t="s">
        <v>565</v>
      </c>
      <c r="J94" s="189"/>
      <c r="K94" s="201"/>
    </row>
    <row r="95" spans="2:11" s="1" customFormat="1" ht="15" customHeight="1">
      <c r="B95" s="212"/>
      <c r="C95" s="189" t="s">
        <v>566</v>
      </c>
      <c r="D95" s="189"/>
      <c r="E95" s="189"/>
      <c r="F95" s="210" t="s">
        <v>530</v>
      </c>
      <c r="G95" s="211"/>
      <c r="H95" s="189" t="s">
        <v>566</v>
      </c>
      <c r="I95" s="189" t="s">
        <v>565</v>
      </c>
      <c r="J95" s="189"/>
      <c r="K95" s="201"/>
    </row>
    <row r="96" spans="2:11" s="1" customFormat="1" ht="15" customHeight="1">
      <c r="B96" s="212"/>
      <c r="C96" s="189" t="s">
        <v>32</v>
      </c>
      <c r="D96" s="189"/>
      <c r="E96" s="189"/>
      <c r="F96" s="210" t="s">
        <v>530</v>
      </c>
      <c r="G96" s="211"/>
      <c r="H96" s="189" t="s">
        <v>567</v>
      </c>
      <c r="I96" s="189" t="s">
        <v>565</v>
      </c>
      <c r="J96" s="189"/>
      <c r="K96" s="201"/>
    </row>
    <row r="97" spans="2:11" s="1" customFormat="1" ht="15" customHeight="1">
      <c r="B97" s="212"/>
      <c r="C97" s="189" t="s">
        <v>42</v>
      </c>
      <c r="D97" s="189"/>
      <c r="E97" s="189"/>
      <c r="F97" s="210" t="s">
        <v>530</v>
      </c>
      <c r="G97" s="211"/>
      <c r="H97" s="189" t="s">
        <v>568</v>
      </c>
      <c r="I97" s="189" t="s">
        <v>565</v>
      </c>
      <c r="J97" s="189"/>
      <c r="K97" s="201"/>
    </row>
    <row r="98" spans="2:11" s="1" customFormat="1" ht="15" customHeight="1">
      <c r="B98" s="215"/>
      <c r="C98" s="216"/>
      <c r="D98" s="216"/>
      <c r="E98" s="216"/>
      <c r="F98" s="216"/>
      <c r="G98" s="216"/>
      <c r="H98" s="216"/>
      <c r="I98" s="216"/>
      <c r="J98" s="216"/>
      <c r="K98" s="217"/>
    </row>
    <row r="99" spans="2:11" s="1" customFormat="1" ht="18.75" customHeight="1">
      <c r="B99" s="218"/>
      <c r="C99" s="219"/>
      <c r="D99" s="219"/>
      <c r="E99" s="219"/>
      <c r="F99" s="219"/>
      <c r="G99" s="219"/>
      <c r="H99" s="219"/>
      <c r="I99" s="219"/>
      <c r="J99" s="219"/>
      <c r="K99" s="218"/>
    </row>
    <row r="100" spans="2:11" s="1" customFormat="1" ht="18.75" customHeight="1"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</row>
    <row r="101" spans="2:11" s="1" customFormat="1" ht="7.5" customHeight="1">
      <c r="B101" s="197"/>
      <c r="C101" s="198"/>
      <c r="D101" s="198"/>
      <c r="E101" s="198"/>
      <c r="F101" s="198"/>
      <c r="G101" s="198"/>
      <c r="H101" s="198"/>
      <c r="I101" s="198"/>
      <c r="J101" s="198"/>
      <c r="K101" s="199"/>
    </row>
    <row r="102" spans="2:11" s="1" customFormat="1" ht="45" customHeight="1">
      <c r="B102" s="200"/>
      <c r="C102" s="300" t="s">
        <v>569</v>
      </c>
      <c r="D102" s="300"/>
      <c r="E102" s="300"/>
      <c r="F102" s="300"/>
      <c r="G102" s="300"/>
      <c r="H102" s="300"/>
      <c r="I102" s="300"/>
      <c r="J102" s="300"/>
      <c r="K102" s="201"/>
    </row>
    <row r="103" spans="2:11" s="1" customFormat="1" ht="17.25" customHeight="1">
      <c r="B103" s="200"/>
      <c r="C103" s="202" t="s">
        <v>524</v>
      </c>
      <c r="D103" s="202"/>
      <c r="E103" s="202"/>
      <c r="F103" s="202" t="s">
        <v>525</v>
      </c>
      <c r="G103" s="203"/>
      <c r="H103" s="202" t="s">
        <v>48</v>
      </c>
      <c r="I103" s="202" t="s">
        <v>51</v>
      </c>
      <c r="J103" s="202" t="s">
        <v>526</v>
      </c>
      <c r="K103" s="201"/>
    </row>
    <row r="104" spans="2:11" s="1" customFormat="1" ht="17.25" customHeight="1">
      <c r="B104" s="200"/>
      <c r="C104" s="204" t="s">
        <v>527</v>
      </c>
      <c r="D104" s="204"/>
      <c r="E104" s="204"/>
      <c r="F104" s="205" t="s">
        <v>528</v>
      </c>
      <c r="G104" s="206"/>
      <c r="H104" s="204"/>
      <c r="I104" s="204"/>
      <c r="J104" s="204" t="s">
        <v>529</v>
      </c>
      <c r="K104" s="201"/>
    </row>
    <row r="105" spans="2:11" s="1" customFormat="1" ht="5.25" customHeight="1">
      <c r="B105" s="200"/>
      <c r="C105" s="202"/>
      <c r="D105" s="202"/>
      <c r="E105" s="202"/>
      <c r="F105" s="202"/>
      <c r="G105" s="220"/>
      <c r="H105" s="202"/>
      <c r="I105" s="202"/>
      <c r="J105" s="202"/>
      <c r="K105" s="201"/>
    </row>
    <row r="106" spans="2:11" s="1" customFormat="1" ht="15" customHeight="1">
      <c r="B106" s="200"/>
      <c r="C106" s="189" t="s">
        <v>47</v>
      </c>
      <c r="D106" s="209"/>
      <c r="E106" s="209"/>
      <c r="F106" s="210" t="s">
        <v>530</v>
      </c>
      <c r="G106" s="189"/>
      <c r="H106" s="189" t="s">
        <v>570</v>
      </c>
      <c r="I106" s="189" t="s">
        <v>532</v>
      </c>
      <c r="J106" s="189">
        <v>20</v>
      </c>
      <c r="K106" s="201"/>
    </row>
    <row r="107" spans="2:11" s="1" customFormat="1" ht="15" customHeight="1">
      <c r="B107" s="200"/>
      <c r="C107" s="189" t="s">
        <v>533</v>
      </c>
      <c r="D107" s="189"/>
      <c r="E107" s="189"/>
      <c r="F107" s="210" t="s">
        <v>530</v>
      </c>
      <c r="G107" s="189"/>
      <c r="H107" s="189" t="s">
        <v>570</v>
      </c>
      <c r="I107" s="189" t="s">
        <v>532</v>
      </c>
      <c r="J107" s="189">
        <v>120</v>
      </c>
      <c r="K107" s="201"/>
    </row>
    <row r="108" spans="2:11" s="1" customFormat="1" ht="15" customHeight="1">
      <c r="B108" s="212"/>
      <c r="C108" s="189" t="s">
        <v>535</v>
      </c>
      <c r="D108" s="189"/>
      <c r="E108" s="189"/>
      <c r="F108" s="210" t="s">
        <v>536</v>
      </c>
      <c r="G108" s="189"/>
      <c r="H108" s="189" t="s">
        <v>570</v>
      </c>
      <c r="I108" s="189" t="s">
        <v>532</v>
      </c>
      <c r="J108" s="189">
        <v>50</v>
      </c>
      <c r="K108" s="201"/>
    </row>
    <row r="109" spans="2:11" s="1" customFormat="1" ht="15" customHeight="1">
      <c r="B109" s="212"/>
      <c r="C109" s="189" t="s">
        <v>538</v>
      </c>
      <c r="D109" s="189"/>
      <c r="E109" s="189"/>
      <c r="F109" s="210" t="s">
        <v>530</v>
      </c>
      <c r="G109" s="189"/>
      <c r="H109" s="189" t="s">
        <v>570</v>
      </c>
      <c r="I109" s="189" t="s">
        <v>540</v>
      </c>
      <c r="J109" s="189"/>
      <c r="K109" s="201"/>
    </row>
    <row r="110" spans="2:11" s="1" customFormat="1" ht="15" customHeight="1">
      <c r="B110" s="212"/>
      <c r="C110" s="189" t="s">
        <v>549</v>
      </c>
      <c r="D110" s="189"/>
      <c r="E110" s="189"/>
      <c r="F110" s="210" t="s">
        <v>536</v>
      </c>
      <c r="G110" s="189"/>
      <c r="H110" s="189" t="s">
        <v>570</v>
      </c>
      <c r="I110" s="189" t="s">
        <v>532</v>
      </c>
      <c r="J110" s="189">
        <v>50</v>
      </c>
      <c r="K110" s="201"/>
    </row>
    <row r="111" spans="2:11" s="1" customFormat="1" ht="15" customHeight="1">
      <c r="B111" s="212"/>
      <c r="C111" s="189" t="s">
        <v>557</v>
      </c>
      <c r="D111" s="189"/>
      <c r="E111" s="189"/>
      <c r="F111" s="210" t="s">
        <v>536</v>
      </c>
      <c r="G111" s="189"/>
      <c r="H111" s="189" t="s">
        <v>570</v>
      </c>
      <c r="I111" s="189" t="s">
        <v>532</v>
      </c>
      <c r="J111" s="189">
        <v>50</v>
      </c>
      <c r="K111" s="201"/>
    </row>
    <row r="112" spans="2:11" s="1" customFormat="1" ht="15" customHeight="1">
      <c r="B112" s="212"/>
      <c r="C112" s="189" t="s">
        <v>555</v>
      </c>
      <c r="D112" s="189"/>
      <c r="E112" s="189"/>
      <c r="F112" s="210" t="s">
        <v>536</v>
      </c>
      <c r="G112" s="189"/>
      <c r="H112" s="189" t="s">
        <v>570</v>
      </c>
      <c r="I112" s="189" t="s">
        <v>532</v>
      </c>
      <c r="J112" s="189">
        <v>50</v>
      </c>
      <c r="K112" s="201"/>
    </row>
    <row r="113" spans="2:11" s="1" customFormat="1" ht="15" customHeight="1">
      <c r="B113" s="212"/>
      <c r="C113" s="189" t="s">
        <v>47</v>
      </c>
      <c r="D113" s="189"/>
      <c r="E113" s="189"/>
      <c r="F113" s="210" t="s">
        <v>530</v>
      </c>
      <c r="G113" s="189"/>
      <c r="H113" s="189" t="s">
        <v>571</v>
      </c>
      <c r="I113" s="189" t="s">
        <v>532</v>
      </c>
      <c r="J113" s="189">
        <v>20</v>
      </c>
      <c r="K113" s="201"/>
    </row>
    <row r="114" spans="2:11" s="1" customFormat="1" ht="15" customHeight="1">
      <c r="B114" s="212"/>
      <c r="C114" s="189" t="s">
        <v>572</v>
      </c>
      <c r="D114" s="189"/>
      <c r="E114" s="189"/>
      <c r="F114" s="210" t="s">
        <v>530</v>
      </c>
      <c r="G114" s="189"/>
      <c r="H114" s="189" t="s">
        <v>573</v>
      </c>
      <c r="I114" s="189" t="s">
        <v>532</v>
      </c>
      <c r="J114" s="189">
        <v>120</v>
      </c>
      <c r="K114" s="201"/>
    </row>
    <row r="115" spans="2:11" s="1" customFormat="1" ht="15" customHeight="1">
      <c r="B115" s="212"/>
      <c r="C115" s="189" t="s">
        <v>32</v>
      </c>
      <c r="D115" s="189"/>
      <c r="E115" s="189"/>
      <c r="F115" s="210" t="s">
        <v>530</v>
      </c>
      <c r="G115" s="189"/>
      <c r="H115" s="189" t="s">
        <v>574</v>
      </c>
      <c r="I115" s="189" t="s">
        <v>565</v>
      </c>
      <c r="J115" s="189"/>
      <c r="K115" s="201"/>
    </row>
    <row r="116" spans="2:11" s="1" customFormat="1" ht="15" customHeight="1">
      <c r="B116" s="212"/>
      <c r="C116" s="189" t="s">
        <v>42</v>
      </c>
      <c r="D116" s="189"/>
      <c r="E116" s="189"/>
      <c r="F116" s="210" t="s">
        <v>530</v>
      </c>
      <c r="G116" s="189"/>
      <c r="H116" s="189" t="s">
        <v>575</v>
      </c>
      <c r="I116" s="189" t="s">
        <v>565</v>
      </c>
      <c r="J116" s="189"/>
      <c r="K116" s="201"/>
    </row>
    <row r="117" spans="2:11" s="1" customFormat="1" ht="15" customHeight="1">
      <c r="B117" s="212"/>
      <c r="C117" s="189" t="s">
        <v>51</v>
      </c>
      <c r="D117" s="189"/>
      <c r="E117" s="189"/>
      <c r="F117" s="210" t="s">
        <v>530</v>
      </c>
      <c r="G117" s="189"/>
      <c r="H117" s="189" t="s">
        <v>576</v>
      </c>
      <c r="I117" s="189" t="s">
        <v>577</v>
      </c>
      <c r="J117" s="189"/>
      <c r="K117" s="201"/>
    </row>
    <row r="118" spans="2:11" s="1" customFormat="1" ht="15" customHeight="1">
      <c r="B118" s="215"/>
      <c r="C118" s="221"/>
      <c r="D118" s="221"/>
      <c r="E118" s="221"/>
      <c r="F118" s="221"/>
      <c r="G118" s="221"/>
      <c r="H118" s="221"/>
      <c r="I118" s="221"/>
      <c r="J118" s="221"/>
      <c r="K118" s="217"/>
    </row>
    <row r="119" spans="2:11" s="1" customFormat="1" ht="18.75" customHeight="1">
      <c r="B119" s="222"/>
      <c r="C119" s="223"/>
      <c r="D119" s="223"/>
      <c r="E119" s="223"/>
      <c r="F119" s="224"/>
      <c r="G119" s="223"/>
      <c r="H119" s="223"/>
      <c r="I119" s="223"/>
      <c r="J119" s="223"/>
      <c r="K119" s="222"/>
    </row>
    <row r="120" spans="2:11" s="1" customFormat="1" ht="18.75" customHeight="1">
      <c r="B120" s="196"/>
      <c r="C120" s="196"/>
      <c r="D120" s="196"/>
      <c r="E120" s="196"/>
      <c r="F120" s="196"/>
      <c r="G120" s="196"/>
      <c r="H120" s="196"/>
      <c r="I120" s="196"/>
      <c r="J120" s="196"/>
      <c r="K120" s="196"/>
    </row>
    <row r="121" spans="2:11" s="1" customFormat="1" ht="7.5" customHeight="1">
      <c r="B121" s="225"/>
      <c r="C121" s="226"/>
      <c r="D121" s="226"/>
      <c r="E121" s="226"/>
      <c r="F121" s="226"/>
      <c r="G121" s="226"/>
      <c r="H121" s="226"/>
      <c r="I121" s="226"/>
      <c r="J121" s="226"/>
      <c r="K121" s="227"/>
    </row>
    <row r="122" spans="2:11" s="1" customFormat="1" ht="45" customHeight="1">
      <c r="B122" s="228"/>
      <c r="C122" s="301" t="s">
        <v>578</v>
      </c>
      <c r="D122" s="301"/>
      <c r="E122" s="301"/>
      <c r="F122" s="301"/>
      <c r="G122" s="301"/>
      <c r="H122" s="301"/>
      <c r="I122" s="301"/>
      <c r="J122" s="301"/>
      <c r="K122" s="229"/>
    </row>
    <row r="123" spans="2:11" s="1" customFormat="1" ht="17.25" customHeight="1">
      <c r="B123" s="230"/>
      <c r="C123" s="202" t="s">
        <v>524</v>
      </c>
      <c r="D123" s="202"/>
      <c r="E123" s="202"/>
      <c r="F123" s="202" t="s">
        <v>525</v>
      </c>
      <c r="G123" s="203"/>
      <c r="H123" s="202" t="s">
        <v>48</v>
      </c>
      <c r="I123" s="202" t="s">
        <v>51</v>
      </c>
      <c r="J123" s="202" t="s">
        <v>526</v>
      </c>
      <c r="K123" s="231"/>
    </row>
    <row r="124" spans="2:11" s="1" customFormat="1" ht="17.25" customHeight="1">
      <c r="B124" s="230"/>
      <c r="C124" s="204" t="s">
        <v>527</v>
      </c>
      <c r="D124" s="204"/>
      <c r="E124" s="204"/>
      <c r="F124" s="205" t="s">
        <v>528</v>
      </c>
      <c r="G124" s="206"/>
      <c r="H124" s="204"/>
      <c r="I124" s="204"/>
      <c r="J124" s="204" t="s">
        <v>529</v>
      </c>
      <c r="K124" s="231"/>
    </row>
    <row r="125" spans="2:11" s="1" customFormat="1" ht="5.25" customHeight="1">
      <c r="B125" s="232"/>
      <c r="C125" s="207"/>
      <c r="D125" s="207"/>
      <c r="E125" s="207"/>
      <c r="F125" s="207"/>
      <c r="G125" s="233"/>
      <c r="H125" s="207"/>
      <c r="I125" s="207"/>
      <c r="J125" s="207"/>
      <c r="K125" s="234"/>
    </row>
    <row r="126" spans="2:11" s="1" customFormat="1" ht="15" customHeight="1">
      <c r="B126" s="232"/>
      <c r="C126" s="189" t="s">
        <v>533</v>
      </c>
      <c r="D126" s="209"/>
      <c r="E126" s="209"/>
      <c r="F126" s="210" t="s">
        <v>530</v>
      </c>
      <c r="G126" s="189"/>
      <c r="H126" s="189" t="s">
        <v>570</v>
      </c>
      <c r="I126" s="189" t="s">
        <v>532</v>
      </c>
      <c r="J126" s="189">
        <v>120</v>
      </c>
      <c r="K126" s="235"/>
    </row>
    <row r="127" spans="2:11" s="1" customFormat="1" ht="15" customHeight="1">
      <c r="B127" s="232"/>
      <c r="C127" s="189" t="s">
        <v>579</v>
      </c>
      <c r="D127" s="189"/>
      <c r="E127" s="189"/>
      <c r="F127" s="210" t="s">
        <v>530</v>
      </c>
      <c r="G127" s="189"/>
      <c r="H127" s="189" t="s">
        <v>580</v>
      </c>
      <c r="I127" s="189" t="s">
        <v>532</v>
      </c>
      <c r="J127" s="189" t="s">
        <v>581</v>
      </c>
      <c r="K127" s="235"/>
    </row>
    <row r="128" spans="2:11" s="1" customFormat="1" ht="15" customHeight="1">
      <c r="B128" s="232"/>
      <c r="C128" s="189" t="s">
        <v>478</v>
      </c>
      <c r="D128" s="189"/>
      <c r="E128" s="189"/>
      <c r="F128" s="210" t="s">
        <v>530</v>
      </c>
      <c r="G128" s="189"/>
      <c r="H128" s="189" t="s">
        <v>582</v>
      </c>
      <c r="I128" s="189" t="s">
        <v>532</v>
      </c>
      <c r="J128" s="189" t="s">
        <v>581</v>
      </c>
      <c r="K128" s="235"/>
    </row>
    <row r="129" spans="2:11" s="1" customFormat="1" ht="15" customHeight="1">
      <c r="B129" s="232"/>
      <c r="C129" s="189" t="s">
        <v>541</v>
      </c>
      <c r="D129" s="189"/>
      <c r="E129" s="189"/>
      <c r="F129" s="210" t="s">
        <v>536</v>
      </c>
      <c r="G129" s="189"/>
      <c r="H129" s="189" t="s">
        <v>542</v>
      </c>
      <c r="I129" s="189" t="s">
        <v>532</v>
      </c>
      <c r="J129" s="189">
        <v>15</v>
      </c>
      <c r="K129" s="235"/>
    </row>
    <row r="130" spans="2:11" s="1" customFormat="1" ht="15" customHeight="1">
      <c r="B130" s="232"/>
      <c r="C130" s="213" t="s">
        <v>543</v>
      </c>
      <c r="D130" s="213"/>
      <c r="E130" s="213"/>
      <c r="F130" s="214" t="s">
        <v>536</v>
      </c>
      <c r="G130" s="213"/>
      <c r="H130" s="213" t="s">
        <v>544</v>
      </c>
      <c r="I130" s="213" t="s">
        <v>532</v>
      </c>
      <c r="J130" s="213">
        <v>15</v>
      </c>
      <c r="K130" s="235"/>
    </row>
    <row r="131" spans="2:11" s="1" customFormat="1" ht="15" customHeight="1">
      <c r="B131" s="232"/>
      <c r="C131" s="213" t="s">
        <v>545</v>
      </c>
      <c r="D131" s="213"/>
      <c r="E131" s="213"/>
      <c r="F131" s="214" t="s">
        <v>536</v>
      </c>
      <c r="G131" s="213"/>
      <c r="H131" s="213" t="s">
        <v>546</v>
      </c>
      <c r="I131" s="213" t="s">
        <v>532</v>
      </c>
      <c r="J131" s="213">
        <v>20</v>
      </c>
      <c r="K131" s="235"/>
    </row>
    <row r="132" spans="2:11" s="1" customFormat="1" ht="15" customHeight="1">
      <c r="B132" s="232"/>
      <c r="C132" s="213" t="s">
        <v>547</v>
      </c>
      <c r="D132" s="213"/>
      <c r="E132" s="213"/>
      <c r="F132" s="214" t="s">
        <v>536</v>
      </c>
      <c r="G132" s="213"/>
      <c r="H132" s="213" t="s">
        <v>548</v>
      </c>
      <c r="I132" s="213" t="s">
        <v>532</v>
      </c>
      <c r="J132" s="213">
        <v>20</v>
      </c>
      <c r="K132" s="235"/>
    </row>
    <row r="133" spans="2:11" s="1" customFormat="1" ht="15" customHeight="1">
      <c r="B133" s="232"/>
      <c r="C133" s="189" t="s">
        <v>535</v>
      </c>
      <c r="D133" s="189"/>
      <c r="E133" s="189"/>
      <c r="F133" s="210" t="s">
        <v>536</v>
      </c>
      <c r="G133" s="189"/>
      <c r="H133" s="189" t="s">
        <v>570</v>
      </c>
      <c r="I133" s="189" t="s">
        <v>532</v>
      </c>
      <c r="J133" s="189">
        <v>50</v>
      </c>
      <c r="K133" s="235"/>
    </row>
    <row r="134" spans="2:11" s="1" customFormat="1" ht="15" customHeight="1">
      <c r="B134" s="232"/>
      <c r="C134" s="189" t="s">
        <v>549</v>
      </c>
      <c r="D134" s="189"/>
      <c r="E134" s="189"/>
      <c r="F134" s="210" t="s">
        <v>536</v>
      </c>
      <c r="G134" s="189"/>
      <c r="H134" s="189" t="s">
        <v>570</v>
      </c>
      <c r="I134" s="189" t="s">
        <v>532</v>
      </c>
      <c r="J134" s="189">
        <v>50</v>
      </c>
      <c r="K134" s="235"/>
    </row>
    <row r="135" spans="2:11" s="1" customFormat="1" ht="15" customHeight="1">
      <c r="B135" s="232"/>
      <c r="C135" s="189" t="s">
        <v>555</v>
      </c>
      <c r="D135" s="189"/>
      <c r="E135" s="189"/>
      <c r="F135" s="210" t="s">
        <v>536</v>
      </c>
      <c r="G135" s="189"/>
      <c r="H135" s="189" t="s">
        <v>570</v>
      </c>
      <c r="I135" s="189" t="s">
        <v>532</v>
      </c>
      <c r="J135" s="189">
        <v>50</v>
      </c>
      <c r="K135" s="235"/>
    </row>
    <row r="136" spans="2:11" s="1" customFormat="1" ht="15" customHeight="1">
      <c r="B136" s="232"/>
      <c r="C136" s="189" t="s">
        <v>557</v>
      </c>
      <c r="D136" s="189"/>
      <c r="E136" s="189"/>
      <c r="F136" s="210" t="s">
        <v>536</v>
      </c>
      <c r="G136" s="189"/>
      <c r="H136" s="189" t="s">
        <v>570</v>
      </c>
      <c r="I136" s="189" t="s">
        <v>532</v>
      </c>
      <c r="J136" s="189">
        <v>50</v>
      </c>
      <c r="K136" s="235"/>
    </row>
    <row r="137" spans="2:11" s="1" customFormat="1" ht="15" customHeight="1">
      <c r="B137" s="232"/>
      <c r="C137" s="189" t="s">
        <v>558</v>
      </c>
      <c r="D137" s="189"/>
      <c r="E137" s="189"/>
      <c r="F137" s="210" t="s">
        <v>536</v>
      </c>
      <c r="G137" s="189"/>
      <c r="H137" s="189" t="s">
        <v>583</v>
      </c>
      <c r="I137" s="189" t="s">
        <v>532</v>
      </c>
      <c r="J137" s="189">
        <v>255</v>
      </c>
      <c r="K137" s="235"/>
    </row>
    <row r="138" spans="2:11" s="1" customFormat="1" ht="15" customHeight="1">
      <c r="B138" s="232"/>
      <c r="C138" s="189" t="s">
        <v>560</v>
      </c>
      <c r="D138" s="189"/>
      <c r="E138" s="189"/>
      <c r="F138" s="210" t="s">
        <v>530</v>
      </c>
      <c r="G138" s="189"/>
      <c r="H138" s="189" t="s">
        <v>584</v>
      </c>
      <c r="I138" s="189" t="s">
        <v>562</v>
      </c>
      <c r="J138" s="189"/>
      <c r="K138" s="235"/>
    </row>
    <row r="139" spans="2:11" s="1" customFormat="1" ht="15" customHeight="1">
      <c r="B139" s="232"/>
      <c r="C139" s="189" t="s">
        <v>563</v>
      </c>
      <c r="D139" s="189"/>
      <c r="E139" s="189"/>
      <c r="F139" s="210" t="s">
        <v>530</v>
      </c>
      <c r="G139" s="189"/>
      <c r="H139" s="189" t="s">
        <v>585</v>
      </c>
      <c r="I139" s="189" t="s">
        <v>565</v>
      </c>
      <c r="J139" s="189"/>
      <c r="K139" s="235"/>
    </row>
    <row r="140" spans="2:11" s="1" customFormat="1" ht="15" customHeight="1">
      <c r="B140" s="232"/>
      <c r="C140" s="189" t="s">
        <v>566</v>
      </c>
      <c r="D140" s="189"/>
      <c r="E140" s="189"/>
      <c r="F140" s="210" t="s">
        <v>530</v>
      </c>
      <c r="G140" s="189"/>
      <c r="H140" s="189" t="s">
        <v>566</v>
      </c>
      <c r="I140" s="189" t="s">
        <v>565</v>
      </c>
      <c r="J140" s="189"/>
      <c r="K140" s="235"/>
    </row>
    <row r="141" spans="2:11" s="1" customFormat="1" ht="15" customHeight="1">
      <c r="B141" s="232"/>
      <c r="C141" s="189" t="s">
        <v>32</v>
      </c>
      <c r="D141" s="189"/>
      <c r="E141" s="189"/>
      <c r="F141" s="210" t="s">
        <v>530</v>
      </c>
      <c r="G141" s="189"/>
      <c r="H141" s="189" t="s">
        <v>586</v>
      </c>
      <c r="I141" s="189" t="s">
        <v>565</v>
      </c>
      <c r="J141" s="189"/>
      <c r="K141" s="235"/>
    </row>
    <row r="142" spans="2:11" s="1" customFormat="1" ht="15" customHeight="1">
      <c r="B142" s="232"/>
      <c r="C142" s="189" t="s">
        <v>587</v>
      </c>
      <c r="D142" s="189"/>
      <c r="E142" s="189"/>
      <c r="F142" s="210" t="s">
        <v>530</v>
      </c>
      <c r="G142" s="189"/>
      <c r="H142" s="189" t="s">
        <v>588</v>
      </c>
      <c r="I142" s="189" t="s">
        <v>565</v>
      </c>
      <c r="J142" s="189"/>
      <c r="K142" s="235"/>
    </row>
    <row r="143" spans="2:11" s="1" customFormat="1" ht="15" customHeight="1">
      <c r="B143" s="236"/>
      <c r="C143" s="237"/>
      <c r="D143" s="237"/>
      <c r="E143" s="237"/>
      <c r="F143" s="237"/>
      <c r="G143" s="237"/>
      <c r="H143" s="237"/>
      <c r="I143" s="237"/>
      <c r="J143" s="237"/>
      <c r="K143" s="238"/>
    </row>
    <row r="144" spans="2:11" s="1" customFormat="1" ht="18.75" customHeight="1">
      <c r="B144" s="223"/>
      <c r="C144" s="223"/>
      <c r="D144" s="223"/>
      <c r="E144" s="223"/>
      <c r="F144" s="224"/>
      <c r="G144" s="223"/>
      <c r="H144" s="223"/>
      <c r="I144" s="223"/>
      <c r="J144" s="223"/>
      <c r="K144" s="223"/>
    </row>
    <row r="145" spans="2:11" s="1" customFormat="1" ht="18.75" customHeight="1">
      <c r="B145" s="196"/>
      <c r="C145" s="196"/>
      <c r="D145" s="196"/>
      <c r="E145" s="196"/>
      <c r="F145" s="196"/>
      <c r="G145" s="196"/>
      <c r="H145" s="196"/>
      <c r="I145" s="196"/>
      <c r="J145" s="196"/>
      <c r="K145" s="196"/>
    </row>
    <row r="146" spans="2:11" s="1" customFormat="1" ht="7.5" customHeight="1">
      <c r="B146" s="197"/>
      <c r="C146" s="198"/>
      <c r="D146" s="198"/>
      <c r="E146" s="198"/>
      <c r="F146" s="198"/>
      <c r="G146" s="198"/>
      <c r="H146" s="198"/>
      <c r="I146" s="198"/>
      <c r="J146" s="198"/>
      <c r="K146" s="199"/>
    </row>
    <row r="147" spans="2:11" s="1" customFormat="1" ht="45" customHeight="1">
      <c r="B147" s="200"/>
      <c r="C147" s="300" t="s">
        <v>589</v>
      </c>
      <c r="D147" s="300"/>
      <c r="E147" s="300"/>
      <c r="F147" s="300"/>
      <c r="G147" s="300"/>
      <c r="H147" s="300"/>
      <c r="I147" s="300"/>
      <c r="J147" s="300"/>
      <c r="K147" s="201"/>
    </row>
    <row r="148" spans="2:11" s="1" customFormat="1" ht="17.25" customHeight="1">
      <c r="B148" s="200"/>
      <c r="C148" s="202" t="s">
        <v>524</v>
      </c>
      <c r="D148" s="202"/>
      <c r="E148" s="202"/>
      <c r="F148" s="202" t="s">
        <v>525</v>
      </c>
      <c r="G148" s="203"/>
      <c r="H148" s="202" t="s">
        <v>48</v>
      </c>
      <c r="I148" s="202" t="s">
        <v>51</v>
      </c>
      <c r="J148" s="202" t="s">
        <v>526</v>
      </c>
      <c r="K148" s="201"/>
    </row>
    <row r="149" spans="2:11" s="1" customFormat="1" ht="17.25" customHeight="1">
      <c r="B149" s="200"/>
      <c r="C149" s="204" t="s">
        <v>527</v>
      </c>
      <c r="D149" s="204"/>
      <c r="E149" s="204"/>
      <c r="F149" s="205" t="s">
        <v>528</v>
      </c>
      <c r="G149" s="206"/>
      <c r="H149" s="204"/>
      <c r="I149" s="204"/>
      <c r="J149" s="204" t="s">
        <v>529</v>
      </c>
      <c r="K149" s="201"/>
    </row>
    <row r="150" spans="2:11" s="1" customFormat="1" ht="5.25" customHeight="1">
      <c r="B150" s="212"/>
      <c r="C150" s="207"/>
      <c r="D150" s="207"/>
      <c r="E150" s="207"/>
      <c r="F150" s="207"/>
      <c r="G150" s="208"/>
      <c r="H150" s="207"/>
      <c r="I150" s="207"/>
      <c r="J150" s="207"/>
      <c r="K150" s="235"/>
    </row>
    <row r="151" spans="2:11" s="1" customFormat="1" ht="15" customHeight="1">
      <c r="B151" s="212"/>
      <c r="C151" s="239" t="s">
        <v>533</v>
      </c>
      <c r="D151" s="189"/>
      <c r="E151" s="189"/>
      <c r="F151" s="240" t="s">
        <v>530</v>
      </c>
      <c r="G151" s="189"/>
      <c r="H151" s="239" t="s">
        <v>570</v>
      </c>
      <c r="I151" s="239" t="s">
        <v>532</v>
      </c>
      <c r="J151" s="239">
        <v>120</v>
      </c>
      <c r="K151" s="235"/>
    </row>
    <row r="152" spans="2:11" s="1" customFormat="1" ht="15" customHeight="1">
      <c r="B152" s="212"/>
      <c r="C152" s="239" t="s">
        <v>579</v>
      </c>
      <c r="D152" s="189"/>
      <c r="E152" s="189"/>
      <c r="F152" s="240" t="s">
        <v>530</v>
      </c>
      <c r="G152" s="189"/>
      <c r="H152" s="239" t="s">
        <v>590</v>
      </c>
      <c r="I152" s="239" t="s">
        <v>532</v>
      </c>
      <c r="J152" s="239" t="s">
        <v>581</v>
      </c>
      <c r="K152" s="235"/>
    </row>
    <row r="153" spans="2:11" s="1" customFormat="1" ht="15" customHeight="1">
      <c r="B153" s="212"/>
      <c r="C153" s="239" t="s">
        <v>478</v>
      </c>
      <c r="D153" s="189"/>
      <c r="E153" s="189"/>
      <c r="F153" s="240" t="s">
        <v>530</v>
      </c>
      <c r="G153" s="189"/>
      <c r="H153" s="239" t="s">
        <v>591</v>
      </c>
      <c r="I153" s="239" t="s">
        <v>532</v>
      </c>
      <c r="J153" s="239" t="s">
        <v>581</v>
      </c>
      <c r="K153" s="235"/>
    </row>
    <row r="154" spans="2:11" s="1" customFormat="1" ht="15" customHeight="1">
      <c r="B154" s="212"/>
      <c r="C154" s="239" t="s">
        <v>535</v>
      </c>
      <c r="D154" s="189"/>
      <c r="E154" s="189"/>
      <c r="F154" s="240" t="s">
        <v>536</v>
      </c>
      <c r="G154" s="189"/>
      <c r="H154" s="239" t="s">
        <v>570</v>
      </c>
      <c r="I154" s="239" t="s">
        <v>532</v>
      </c>
      <c r="J154" s="239">
        <v>50</v>
      </c>
      <c r="K154" s="235"/>
    </row>
    <row r="155" spans="2:11" s="1" customFormat="1" ht="15" customHeight="1">
      <c r="B155" s="212"/>
      <c r="C155" s="239" t="s">
        <v>538</v>
      </c>
      <c r="D155" s="189"/>
      <c r="E155" s="189"/>
      <c r="F155" s="240" t="s">
        <v>530</v>
      </c>
      <c r="G155" s="189"/>
      <c r="H155" s="239" t="s">
        <v>570</v>
      </c>
      <c r="I155" s="239" t="s">
        <v>540</v>
      </c>
      <c r="J155" s="239"/>
      <c r="K155" s="235"/>
    </row>
    <row r="156" spans="2:11" s="1" customFormat="1" ht="15" customHeight="1">
      <c r="B156" s="212"/>
      <c r="C156" s="239" t="s">
        <v>549</v>
      </c>
      <c r="D156" s="189"/>
      <c r="E156" s="189"/>
      <c r="F156" s="240" t="s">
        <v>536</v>
      </c>
      <c r="G156" s="189"/>
      <c r="H156" s="239" t="s">
        <v>570</v>
      </c>
      <c r="I156" s="239" t="s">
        <v>532</v>
      </c>
      <c r="J156" s="239">
        <v>50</v>
      </c>
      <c r="K156" s="235"/>
    </row>
    <row r="157" spans="2:11" s="1" customFormat="1" ht="15" customHeight="1">
      <c r="B157" s="212"/>
      <c r="C157" s="239" t="s">
        <v>557</v>
      </c>
      <c r="D157" s="189"/>
      <c r="E157" s="189"/>
      <c r="F157" s="240" t="s">
        <v>536</v>
      </c>
      <c r="G157" s="189"/>
      <c r="H157" s="239" t="s">
        <v>570</v>
      </c>
      <c r="I157" s="239" t="s">
        <v>532</v>
      </c>
      <c r="J157" s="239">
        <v>50</v>
      </c>
      <c r="K157" s="235"/>
    </row>
    <row r="158" spans="2:11" s="1" customFormat="1" ht="15" customHeight="1">
      <c r="B158" s="212"/>
      <c r="C158" s="239" t="s">
        <v>555</v>
      </c>
      <c r="D158" s="189"/>
      <c r="E158" s="189"/>
      <c r="F158" s="240" t="s">
        <v>536</v>
      </c>
      <c r="G158" s="189"/>
      <c r="H158" s="239" t="s">
        <v>570</v>
      </c>
      <c r="I158" s="239" t="s">
        <v>532</v>
      </c>
      <c r="J158" s="239">
        <v>50</v>
      </c>
      <c r="K158" s="235"/>
    </row>
    <row r="159" spans="2:11" s="1" customFormat="1" ht="15" customHeight="1">
      <c r="B159" s="212"/>
      <c r="C159" s="239" t="s">
        <v>91</v>
      </c>
      <c r="D159" s="189"/>
      <c r="E159" s="189"/>
      <c r="F159" s="240" t="s">
        <v>530</v>
      </c>
      <c r="G159" s="189"/>
      <c r="H159" s="239" t="s">
        <v>592</v>
      </c>
      <c r="I159" s="239" t="s">
        <v>532</v>
      </c>
      <c r="J159" s="239" t="s">
        <v>593</v>
      </c>
      <c r="K159" s="235"/>
    </row>
    <row r="160" spans="2:11" s="1" customFormat="1" ht="15" customHeight="1">
      <c r="B160" s="212"/>
      <c r="C160" s="239" t="s">
        <v>594</v>
      </c>
      <c r="D160" s="189"/>
      <c r="E160" s="189"/>
      <c r="F160" s="240" t="s">
        <v>530</v>
      </c>
      <c r="G160" s="189"/>
      <c r="H160" s="239" t="s">
        <v>595</v>
      </c>
      <c r="I160" s="239" t="s">
        <v>565</v>
      </c>
      <c r="J160" s="239"/>
      <c r="K160" s="235"/>
    </row>
    <row r="161" spans="2:11" s="1" customFormat="1" ht="15" customHeight="1">
      <c r="B161" s="241"/>
      <c r="C161" s="221"/>
      <c r="D161" s="221"/>
      <c r="E161" s="221"/>
      <c r="F161" s="221"/>
      <c r="G161" s="221"/>
      <c r="H161" s="221"/>
      <c r="I161" s="221"/>
      <c r="J161" s="221"/>
      <c r="K161" s="242"/>
    </row>
    <row r="162" spans="2:11" s="1" customFormat="1" ht="18.75" customHeight="1">
      <c r="B162" s="223"/>
      <c r="C162" s="233"/>
      <c r="D162" s="233"/>
      <c r="E162" s="233"/>
      <c r="F162" s="243"/>
      <c r="G162" s="233"/>
      <c r="H162" s="233"/>
      <c r="I162" s="233"/>
      <c r="J162" s="233"/>
      <c r="K162" s="223"/>
    </row>
    <row r="163" spans="2:11" s="1" customFormat="1" ht="18.75" customHeight="1">
      <c r="B163" s="196"/>
      <c r="C163" s="196"/>
      <c r="D163" s="196"/>
      <c r="E163" s="196"/>
      <c r="F163" s="196"/>
      <c r="G163" s="196"/>
      <c r="H163" s="196"/>
      <c r="I163" s="196"/>
      <c r="J163" s="196"/>
      <c r="K163" s="196"/>
    </row>
    <row r="164" spans="2:11" s="1" customFormat="1" ht="7.5" customHeight="1">
      <c r="B164" s="178"/>
      <c r="C164" s="179"/>
      <c r="D164" s="179"/>
      <c r="E164" s="179"/>
      <c r="F164" s="179"/>
      <c r="G164" s="179"/>
      <c r="H164" s="179"/>
      <c r="I164" s="179"/>
      <c r="J164" s="179"/>
      <c r="K164" s="180"/>
    </row>
    <row r="165" spans="2:11" s="1" customFormat="1" ht="45" customHeight="1">
      <c r="B165" s="181"/>
      <c r="C165" s="301" t="s">
        <v>596</v>
      </c>
      <c r="D165" s="301"/>
      <c r="E165" s="301"/>
      <c r="F165" s="301"/>
      <c r="G165" s="301"/>
      <c r="H165" s="301"/>
      <c r="I165" s="301"/>
      <c r="J165" s="301"/>
      <c r="K165" s="182"/>
    </row>
    <row r="166" spans="2:11" s="1" customFormat="1" ht="17.25" customHeight="1">
      <c r="B166" s="181"/>
      <c r="C166" s="202" t="s">
        <v>524</v>
      </c>
      <c r="D166" s="202"/>
      <c r="E166" s="202"/>
      <c r="F166" s="202" t="s">
        <v>525</v>
      </c>
      <c r="G166" s="244"/>
      <c r="H166" s="245" t="s">
        <v>48</v>
      </c>
      <c r="I166" s="245" t="s">
        <v>51</v>
      </c>
      <c r="J166" s="202" t="s">
        <v>526</v>
      </c>
      <c r="K166" s="182"/>
    </row>
    <row r="167" spans="2:11" s="1" customFormat="1" ht="17.25" customHeight="1">
      <c r="B167" s="183"/>
      <c r="C167" s="204" t="s">
        <v>527</v>
      </c>
      <c r="D167" s="204"/>
      <c r="E167" s="204"/>
      <c r="F167" s="205" t="s">
        <v>528</v>
      </c>
      <c r="G167" s="246"/>
      <c r="H167" s="247"/>
      <c r="I167" s="247"/>
      <c r="J167" s="204" t="s">
        <v>529</v>
      </c>
      <c r="K167" s="184"/>
    </row>
    <row r="168" spans="2:11" s="1" customFormat="1" ht="5.25" customHeight="1">
      <c r="B168" s="212"/>
      <c r="C168" s="207"/>
      <c r="D168" s="207"/>
      <c r="E168" s="207"/>
      <c r="F168" s="207"/>
      <c r="G168" s="208"/>
      <c r="H168" s="207"/>
      <c r="I168" s="207"/>
      <c r="J168" s="207"/>
      <c r="K168" s="235"/>
    </row>
    <row r="169" spans="2:11" s="1" customFormat="1" ht="15" customHeight="1">
      <c r="B169" s="212"/>
      <c r="C169" s="189" t="s">
        <v>533</v>
      </c>
      <c r="D169" s="189"/>
      <c r="E169" s="189"/>
      <c r="F169" s="210" t="s">
        <v>530</v>
      </c>
      <c r="G169" s="189"/>
      <c r="H169" s="189" t="s">
        <v>570</v>
      </c>
      <c r="I169" s="189" t="s">
        <v>532</v>
      </c>
      <c r="J169" s="189">
        <v>120</v>
      </c>
      <c r="K169" s="235"/>
    </row>
    <row r="170" spans="2:11" s="1" customFormat="1" ht="15" customHeight="1">
      <c r="B170" s="212"/>
      <c r="C170" s="189" t="s">
        <v>579</v>
      </c>
      <c r="D170" s="189"/>
      <c r="E170" s="189"/>
      <c r="F170" s="210" t="s">
        <v>530</v>
      </c>
      <c r="G170" s="189"/>
      <c r="H170" s="189" t="s">
        <v>580</v>
      </c>
      <c r="I170" s="189" t="s">
        <v>532</v>
      </c>
      <c r="J170" s="189" t="s">
        <v>581</v>
      </c>
      <c r="K170" s="235"/>
    </row>
    <row r="171" spans="2:11" s="1" customFormat="1" ht="15" customHeight="1">
      <c r="B171" s="212"/>
      <c r="C171" s="189" t="s">
        <v>478</v>
      </c>
      <c r="D171" s="189"/>
      <c r="E171" s="189"/>
      <c r="F171" s="210" t="s">
        <v>530</v>
      </c>
      <c r="G171" s="189"/>
      <c r="H171" s="189" t="s">
        <v>597</v>
      </c>
      <c r="I171" s="189" t="s">
        <v>532</v>
      </c>
      <c r="J171" s="189" t="s">
        <v>581</v>
      </c>
      <c r="K171" s="235"/>
    </row>
    <row r="172" spans="2:11" s="1" customFormat="1" ht="15" customHeight="1">
      <c r="B172" s="212"/>
      <c r="C172" s="189" t="s">
        <v>535</v>
      </c>
      <c r="D172" s="189"/>
      <c r="E172" s="189"/>
      <c r="F172" s="210" t="s">
        <v>536</v>
      </c>
      <c r="G172" s="189"/>
      <c r="H172" s="189" t="s">
        <v>597</v>
      </c>
      <c r="I172" s="189" t="s">
        <v>532</v>
      </c>
      <c r="J172" s="189">
        <v>50</v>
      </c>
      <c r="K172" s="235"/>
    </row>
    <row r="173" spans="2:11" s="1" customFormat="1" ht="15" customHeight="1">
      <c r="B173" s="212"/>
      <c r="C173" s="189" t="s">
        <v>538</v>
      </c>
      <c r="D173" s="189"/>
      <c r="E173" s="189"/>
      <c r="F173" s="210" t="s">
        <v>530</v>
      </c>
      <c r="G173" s="189"/>
      <c r="H173" s="189" t="s">
        <v>597</v>
      </c>
      <c r="I173" s="189" t="s">
        <v>540</v>
      </c>
      <c r="J173" s="189"/>
      <c r="K173" s="235"/>
    </row>
    <row r="174" spans="2:11" s="1" customFormat="1" ht="15" customHeight="1">
      <c r="B174" s="212"/>
      <c r="C174" s="189" t="s">
        <v>549</v>
      </c>
      <c r="D174" s="189"/>
      <c r="E174" s="189"/>
      <c r="F174" s="210" t="s">
        <v>536</v>
      </c>
      <c r="G174" s="189"/>
      <c r="H174" s="189" t="s">
        <v>597</v>
      </c>
      <c r="I174" s="189" t="s">
        <v>532</v>
      </c>
      <c r="J174" s="189">
        <v>50</v>
      </c>
      <c r="K174" s="235"/>
    </row>
    <row r="175" spans="2:11" s="1" customFormat="1" ht="15" customHeight="1">
      <c r="B175" s="212"/>
      <c r="C175" s="189" t="s">
        <v>557</v>
      </c>
      <c r="D175" s="189"/>
      <c r="E175" s="189"/>
      <c r="F175" s="210" t="s">
        <v>536</v>
      </c>
      <c r="G175" s="189"/>
      <c r="H175" s="189" t="s">
        <v>597</v>
      </c>
      <c r="I175" s="189" t="s">
        <v>532</v>
      </c>
      <c r="J175" s="189">
        <v>50</v>
      </c>
      <c r="K175" s="235"/>
    </row>
    <row r="176" spans="2:11" s="1" customFormat="1" ht="15" customHeight="1">
      <c r="B176" s="212"/>
      <c r="C176" s="189" t="s">
        <v>555</v>
      </c>
      <c r="D176" s="189"/>
      <c r="E176" s="189"/>
      <c r="F176" s="210" t="s">
        <v>536</v>
      </c>
      <c r="G176" s="189"/>
      <c r="H176" s="189" t="s">
        <v>597</v>
      </c>
      <c r="I176" s="189" t="s">
        <v>532</v>
      </c>
      <c r="J176" s="189">
        <v>50</v>
      </c>
      <c r="K176" s="235"/>
    </row>
    <row r="177" spans="2:11" s="1" customFormat="1" ht="15" customHeight="1">
      <c r="B177" s="212"/>
      <c r="C177" s="189" t="s">
        <v>98</v>
      </c>
      <c r="D177" s="189"/>
      <c r="E177" s="189"/>
      <c r="F177" s="210" t="s">
        <v>530</v>
      </c>
      <c r="G177" s="189"/>
      <c r="H177" s="189" t="s">
        <v>598</v>
      </c>
      <c r="I177" s="189" t="s">
        <v>599</v>
      </c>
      <c r="J177" s="189"/>
      <c r="K177" s="235"/>
    </row>
    <row r="178" spans="2:11" s="1" customFormat="1" ht="15" customHeight="1">
      <c r="B178" s="212"/>
      <c r="C178" s="189" t="s">
        <v>51</v>
      </c>
      <c r="D178" s="189"/>
      <c r="E178" s="189"/>
      <c r="F178" s="210" t="s">
        <v>530</v>
      </c>
      <c r="G178" s="189"/>
      <c r="H178" s="189" t="s">
        <v>600</v>
      </c>
      <c r="I178" s="189" t="s">
        <v>601</v>
      </c>
      <c r="J178" s="189">
        <v>1</v>
      </c>
      <c r="K178" s="235"/>
    </row>
    <row r="179" spans="2:11" s="1" customFormat="1" ht="15" customHeight="1">
      <c r="B179" s="212"/>
      <c r="C179" s="189" t="s">
        <v>47</v>
      </c>
      <c r="D179" s="189"/>
      <c r="E179" s="189"/>
      <c r="F179" s="210" t="s">
        <v>530</v>
      </c>
      <c r="G179" s="189"/>
      <c r="H179" s="189" t="s">
        <v>602</v>
      </c>
      <c r="I179" s="189" t="s">
        <v>532</v>
      </c>
      <c r="J179" s="189">
        <v>20</v>
      </c>
      <c r="K179" s="235"/>
    </row>
    <row r="180" spans="2:11" s="1" customFormat="1" ht="15" customHeight="1">
      <c r="B180" s="212"/>
      <c r="C180" s="189" t="s">
        <v>48</v>
      </c>
      <c r="D180" s="189"/>
      <c r="E180" s="189"/>
      <c r="F180" s="210" t="s">
        <v>530</v>
      </c>
      <c r="G180" s="189"/>
      <c r="H180" s="189" t="s">
        <v>603</v>
      </c>
      <c r="I180" s="189" t="s">
        <v>532</v>
      </c>
      <c r="J180" s="189">
        <v>255</v>
      </c>
      <c r="K180" s="235"/>
    </row>
    <row r="181" spans="2:11" s="1" customFormat="1" ht="15" customHeight="1">
      <c r="B181" s="212"/>
      <c r="C181" s="189" t="s">
        <v>99</v>
      </c>
      <c r="D181" s="189"/>
      <c r="E181" s="189"/>
      <c r="F181" s="210" t="s">
        <v>530</v>
      </c>
      <c r="G181" s="189"/>
      <c r="H181" s="189" t="s">
        <v>494</v>
      </c>
      <c r="I181" s="189" t="s">
        <v>532</v>
      </c>
      <c r="J181" s="189">
        <v>10</v>
      </c>
      <c r="K181" s="235"/>
    </row>
    <row r="182" spans="2:11" s="1" customFormat="1" ht="15" customHeight="1">
      <c r="B182" s="212"/>
      <c r="C182" s="189" t="s">
        <v>100</v>
      </c>
      <c r="D182" s="189"/>
      <c r="E182" s="189"/>
      <c r="F182" s="210" t="s">
        <v>530</v>
      </c>
      <c r="G182" s="189"/>
      <c r="H182" s="189" t="s">
        <v>604</v>
      </c>
      <c r="I182" s="189" t="s">
        <v>565</v>
      </c>
      <c r="J182" s="189"/>
      <c r="K182" s="235"/>
    </row>
    <row r="183" spans="2:11" s="1" customFormat="1" ht="15" customHeight="1">
      <c r="B183" s="212"/>
      <c r="C183" s="189" t="s">
        <v>605</v>
      </c>
      <c r="D183" s="189"/>
      <c r="E183" s="189"/>
      <c r="F183" s="210" t="s">
        <v>530</v>
      </c>
      <c r="G183" s="189"/>
      <c r="H183" s="189" t="s">
        <v>606</v>
      </c>
      <c r="I183" s="189" t="s">
        <v>565</v>
      </c>
      <c r="J183" s="189"/>
      <c r="K183" s="235"/>
    </row>
    <row r="184" spans="2:11" s="1" customFormat="1" ht="15" customHeight="1">
      <c r="B184" s="212"/>
      <c r="C184" s="189" t="s">
        <v>594</v>
      </c>
      <c r="D184" s="189"/>
      <c r="E184" s="189"/>
      <c r="F184" s="210" t="s">
        <v>530</v>
      </c>
      <c r="G184" s="189"/>
      <c r="H184" s="189" t="s">
        <v>607</v>
      </c>
      <c r="I184" s="189" t="s">
        <v>565</v>
      </c>
      <c r="J184" s="189"/>
      <c r="K184" s="235"/>
    </row>
    <row r="185" spans="2:11" s="1" customFormat="1" ht="15" customHeight="1">
      <c r="B185" s="212"/>
      <c r="C185" s="189" t="s">
        <v>103</v>
      </c>
      <c r="D185" s="189"/>
      <c r="E185" s="189"/>
      <c r="F185" s="210" t="s">
        <v>536</v>
      </c>
      <c r="G185" s="189"/>
      <c r="H185" s="189" t="s">
        <v>608</v>
      </c>
      <c r="I185" s="189" t="s">
        <v>532</v>
      </c>
      <c r="J185" s="189">
        <v>50</v>
      </c>
      <c r="K185" s="235"/>
    </row>
    <row r="186" spans="2:11" s="1" customFormat="1" ht="15" customHeight="1">
      <c r="B186" s="212"/>
      <c r="C186" s="189" t="s">
        <v>609</v>
      </c>
      <c r="D186" s="189"/>
      <c r="E186" s="189"/>
      <c r="F186" s="210" t="s">
        <v>536</v>
      </c>
      <c r="G186" s="189"/>
      <c r="H186" s="189" t="s">
        <v>610</v>
      </c>
      <c r="I186" s="189" t="s">
        <v>611</v>
      </c>
      <c r="J186" s="189"/>
      <c r="K186" s="235"/>
    </row>
    <row r="187" spans="2:11" s="1" customFormat="1" ht="15" customHeight="1">
      <c r="B187" s="212"/>
      <c r="C187" s="189" t="s">
        <v>612</v>
      </c>
      <c r="D187" s="189"/>
      <c r="E187" s="189"/>
      <c r="F187" s="210" t="s">
        <v>536</v>
      </c>
      <c r="G187" s="189"/>
      <c r="H187" s="189" t="s">
        <v>613</v>
      </c>
      <c r="I187" s="189" t="s">
        <v>611</v>
      </c>
      <c r="J187" s="189"/>
      <c r="K187" s="235"/>
    </row>
    <row r="188" spans="2:11" s="1" customFormat="1" ht="15" customHeight="1">
      <c r="B188" s="212"/>
      <c r="C188" s="189" t="s">
        <v>614</v>
      </c>
      <c r="D188" s="189"/>
      <c r="E188" s="189"/>
      <c r="F188" s="210" t="s">
        <v>536</v>
      </c>
      <c r="G188" s="189"/>
      <c r="H188" s="189" t="s">
        <v>615</v>
      </c>
      <c r="I188" s="189" t="s">
        <v>611</v>
      </c>
      <c r="J188" s="189"/>
      <c r="K188" s="235"/>
    </row>
    <row r="189" spans="2:11" s="1" customFormat="1" ht="15" customHeight="1">
      <c r="B189" s="212"/>
      <c r="C189" s="248" t="s">
        <v>616</v>
      </c>
      <c r="D189" s="189"/>
      <c r="E189" s="189"/>
      <c r="F189" s="210" t="s">
        <v>536</v>
      </c>
      <c r="G189" s="189"/>
      <c r="H189" s="189" t="s">
        <v>617</v>
      </c>
      <c r="I189" s="189" t="s">
        <v>618</v>
      </c>
      <c r="J189" s="249" t="s">
        <v>619</v>
      </c>
      <c r="K189" s="235"/>
    </row>
    <row r="190" spans="2:11" s="1" customFormat="1" ht="15" customHeight="1">
      <c r="B190" s="212"/>
      <c r="C190" s="248" t="s">
        <v>36</v>
      </c>
      <c r="D190" s="189"/>
      <c r="E190" s="189"/>
      <c r="F190" s="210" t="s">
        <v>530</v>
      </c>
      <c r="G190" s="189"/>
      <c r="H190" s="186" t="s">
        <v>620</v>
      </c>
      <c r="I190" s="189" t="s">
        <v>621</v>
      </c>
      <c r="J190" s="189"/>
      <c r="K190" s="235"/>
    </row>
    <row r="191" spans="2:11" s="1" customFormat="1" ht="15" customHeight="1">
      <c r="B191" s="212"/>
      <c r="C191" s="248" t="s">
        <v>622</v>
      </c>
      <c r="D191" s="189"/>
      <c r="E191" s="189"/>
      <c r="F191" s="210" t="s">
        <v>530</v>
      </c>
      <c r="G191" s="189"/>
      <c r="H191" s="189" t="s">
        <v>623</v>
      </c>
      <c r="I191" s="189" t="s">
        <v>565</v>
      </c>
      <c r="J191" s="189"/>
      <c r="K191" s="235"/>
    </row>
    <row r="192" spans="2:11" s="1" customFormat="1" ht="15" customHeight="1">
      <c r="B192" s="212"/>
      <c r="C192" s="248" t="s">
        <v>624</v>
      </c>
      <c r="D192" s="189"/>
      <c r="E192" s="189"/>
      <c r="F192" s="210" t="s">
        <v>530</v>
      </c>
      <c r="G192" s="189"/>
      <c r="H192" s="189" t="s">
        <v>625</v>
      </c>
      <c r="I192" s="189" t="s">
        <v>565</v>
      </c>
      <c r="J192" s="189"/>
      <c r="K192" s="235"/>
    </row>
    <row r="193" spans="2:11" s="1" customFormat="1" ht="15" customHeight="1">
      <c r="B193" s="212"/>
      <c r="C193" s="248" t="s">
        <v>626</v>
      </c>
      <c r="D193" s="189"/>
      <c r="E193" s="189"/>
      <c r="F193" s="210" t="s">
        <v>536</v>
      </c>
      <c r="G193" s="189"/>
      <c r="H193" s="189" t="s">
        <v>627</v>
      </c>
      <c r="I193" s="189" t="s">
        <v>565</v>
      </c>
      <c r="J193" s="189"/>
      <c r="K193" s="235"/>
    </row>
    <row r="194" spans="2:11" s="1" customFormat="1" ht="15" customHeight="1">
      <c r="B194" s="241"/>
      <c r="C194" s="250"/>
      <c r="D194" s="221"/>
      <c r="E194" s="221"/>
      <c r="F194" s="221"/>
      <c r="G194" s="221"/>
      <c r="H194" s="221"/>
      <c r="I194" s="221"/>
      <c r="J194" s="221"/>
      <c r="K194" s="242"/>
    </row>
    <row r="195" spans="2:11" s="1" customFormat="1" ht="18.75" customHeight="1">
      <c r="B195" s="223"/>
      <c r="C195" s="233"/>
      <c r="D195" s="233"/>
      <c r="E195" s="233"/>
      <c r="F195" s="243"/>
      <c r="G195" s="233"/>
      <c r="H195" s="233"/>
      <c r="I195" s="233"/>
      <c r="J195" s="233"/>
      <c r="K195" s="223"/>
    </row>
    <row r="196" spans="2:11" s="1" customFormat="1" ht="18.75" customHeight="1">
      <c r="B196" s="223"/>
      <c r="C196" s="233"/>
      <c r="D196" s="233"/>
      <c r="E196" s="233"/>
      <c r="F196" s="243"/>
      <c r="G196" s="233"/>
      <c r="H196" s="233"/>
      <c r="I196" s="233"/>
      <c r="J196" s="233"/>
      <c r="K196" s="223"/>
    </row>
    <row r="197" spans="2:11" s="1" customFormat="1" ht="18.75" customHeight="1">
      <c r="B197" s="196"/>
      <c r="C197" s="196"/>
      <c r="D197" s="196"/>
      <c r="E197" s="196"/>
      <c r="F197" s="196"/>
      <c r="G197" s="196"/>
      <c r="H197" s="196"/>
      <c r="I197" s="196"/>
      <c r="J197" s="196"/>
      <c r="K197" s="196"/>
    </row>
    <row r="198" spans="2:11" s="1" customFormat="1" ht="13.5">
      <c r="B198" s="178"/>
      <c r="C198" s="179"/>
      <c r="D198" s="179"/>
      <c r="E198" s="179"/>
      <c r="F198" s="179"/>
      <c r="G198" s="179"/>
      <c r="H198" s="179"/>
      <c r="I198" s="179"/>
      <c r="J198" s="179"/>
      <c r="K198" s="180"/>
    </row>
    <row r="199" spans="2:11" s="1" customFormat="1" ht="21">
      <c r="B199" s="181"/>
      <c r="C199" s="301" t="s">
        <v>628</v>
      </c>
      <c r="D199" s="301"/>
      <c r="E199" s="301"/>
      <c r="F199" s="301"/>
      <c r="G199" s="301"/>
      <c r="H199" s="301"/>
      <c r="I199" s="301"/>
      <c r="J199" s="301"/>
      <c r="K199" s="182"/>
    </row>
    <row r="200" spans="2:11" s="1" customFormat="1" ht="25.5" customHeight="1">
      <c r="B200" s="181"/>
      <c r="C200" s="251" t="s">
        <v>629</v>
      </c>
      <c r="D200" s="251"/>
      <c r="E200" s="251"/>
      <c r="F200" s="251" t="s">
        <v>630</v>
      </c>
      <c r="G200" s="252"/>
      <c r="H200" s="302" t="s">
        <v>631</v>
      </c>
      <c r="I200" s="302"/>
      <c r="J200" s="302"/>
      <c r="K200" s="182"/>
    </row>
    <row r="201" spans="2:11" s="1" customFormat="1" ht="5.25" customHeight="1">
      <c r="B201" s="212"/>
      <c r="C201" s="207"/>
      <c r="D201" s="207"/>
      <c r="E201" s="207"/>
      <c r="F201" s="207"/>
      <c r="G201" s="233"/>
      <c r="H201" s="207"/>
      <c r="I201" s="207"/>
      <c r="J201" s="207"/>
      <c r="K201" s="235"/>
    </row>
    <row r="202" spans="2:11" s="1" customFormat="1" ht="15" customHeight="1">
      <c r="B202" s="212"/>
      <c r="C202" s="189" t="s">
        <v>621</v>
      </c>
      <c r="D202" s="189"/>
      <c r="E202" s="189"/>
      <c r="F202" s="210" t="s">
        <v>37</v>
      </c>
      <c r="G202" s="189"/>
      <c r="H202" s="303" t="s">
        <v>632</v>
      </c>
      <c r="I202" s="303"/>
      <c r="J202" s="303"/>
      <c r="K202" s="235"/>
    </row>
    <row r="203" spans="2:11" s="1" customFormat="1" ht="15" customHeight="1">
      <c r="B203" s="212"/>
      <c r="C203" s="189"/>
      <c r="D203" s="189"/>
      <c r="E203" s="189"/>
      <c r="F203" s="210" t="s">
        <v>38</v>
      </c>
      <c r="G203" s="189"/>
      <c r="H203" s="303" t="s">
        <v>633</v>
      </c>
      <c r="I203" s="303"/>
      <c r="J203" s="303"/>
      <c r="K203" s="235"/>
    </row>
    <row r="204" spans="2:11" s="1" customFormat="1" ht="15" customHeight="1">
      <c r="B204" s="212"/>
      <c r="C204" s="189"/>
      <c r="D204" s="189"/>
      <c r="E204" s="189"/>
      <c r="F204" s="210" t="s">
        <v>41</v>
      </c>
      <c r="G204" s="189"/>
      <c r="H204" s="303" t="s">
        <v>634</v>
      </c>
      <c r="I204" s="303"/>
      <c r="J204" s="303"/>
      <c r="K204" s="235"/>
    </row>
    <row r="205" spans="2:11" s="1" customFormat="1" ht="15" customHeight="1">
      <c r="B205" s="212"/>
      <c r="C205" s="189"/>
      <c r="D205" s="189"/>
      <c r="E205" s="189"/>
      <c r="F205" s="210" t="s">
        <v>39</v>
      </c>
      <c r="G205" s="189"/>
      <c r="H205" s="303" t="s">
        <v>635</v>
      </c>
      <c r="I205" s="303"/>
      <c r="J205" s="303"/>
      <c r="K205" s="235"/>
    </row>
    <row r="206" spans="2:11" s="1" customFormat="1" ht="15" customHeight="1">
      <c r="B206" s="212"/>
      <c r="C206" s="189"/>
      <c r="D206" s="189"/>
      <c r="E206" s="189"/>
      <c r="F206" s="210" t="s">
        <v>40</v>
      </c>
      <c r="G206" s="189"/>
      <c r="H206" s="303" t="s">
        <v>636</v>
      </c>
      <c r="I206" s="303"/>
      <c r="J206" s="303"/>
      <c r="K206" s="235"/>
    </row>
    <row r="207" spans="2:11" s="1" customFormat="1" ht="15" customHeight="1">
      <c r="B207" s="212"/>
      <c r="C207" s="189"/>
      <c r="D207" s="189"/>
      <c r="E207" s="189"/>
      <c r="F207" s="210"/>
      <c r="G207" s="189"/>
      <c r="H207" s="189"/>
      <c r="I207" s="189"/>
      <c r="J207" s="189"/>
      <c r="K207" s="235"/>
    </row>
    <row r="208" spans="2:11" s="1" customFormat="1" ht="15" customHeight="1">
      <c r="B208" s="212"/>
      <c r="C208" s="189" t="s">
        <v>577</v>
      </c>
      <c r="D208" s="189"/>
      <c r="E208" s="189"/>
      <c r="F208" s="210" t="s">
        <v>75</v>
      </c>
      <c r="G208" s="189"/>
      <c r="H208" s="303" t="s">
        <v>637</v>
      </c>
      <c r="I208" s="303"/>
      <c r="J208" s="303"/>
      <c r="K208" s="235"/>
    </row>
    <row r="209" spans="2:11" s="1" customFormat="1" ht="15" customHeight="1">
      <c r="B209" s="212"/>
      <c r="C209" s="189"/>
      <c r="D209" s="189"/>
      <c r="E209" s="189"/>
      <c r="F209" s="210" t="s">
        <v>475</v>
      </c>
      <c r="G209" s="189"/>
      <c r="H209" s="303" t="s">
        <v>476</v>
      </c>
      <c r="I209" s="303"/>
      <c r="J209" s="303"/>
      <c r="K209" s="235"/>
    </row>
    <row r="210" spans="2:11" s="1" customFormat="1" ht="15" customHeight="1">
      <c r="B210" s="212"/>
      <c r="C210" s="189"/>
      <c r="D210" s="189"/>
      <c r="E210" s="189"/>
      <c r="F210" s="210" t="s">
        <v>473</v>
      </c>
      <c r="G210" s="189"/>
      <c r="H210" s="303" t="s">
        <v>638</v>
      </c>
      <c r="I210" s="303"/>
      <c r="J210" s="303"/>
      <c r="K210" s="235"/>
    </row>
    <row r="211" spans="2:11" s="1" customFormat="1" ht="15" customHeight="1">
      <c r="B211" s="253"/>
      <c r="C211" s="189"/>
      <c r="D211" s="189"/>
      <c r="E211" s="189"/>
      <c r="F211" s="210" t="s">
        <v>83</v>
      </c>
      <c r="G211" s="248"/>
      <c r="H211" s="304" t="s">
        <v>477</v>
      </c>
      <c r="I211" s="304"/>
      <c r="J211" s="304"/>
      <c r="K211" s="254"/>
    </row>
    <row r="212" spans="2:11" s="1" customFormat="1" ht="15" customHeight="1">
      <c r="B212" s="253"/>
      <c r="C212" s="189"/>
      <c r="D212" s="189"/>
      <c r="E212" s="189"/>
      <c r="F212" s="210" t="s">
        <v>114</v>
      </c>
      <c r="G212" s="248"/>
      <c r="H212" s="304" t="s">
        <v>639</v>
      </c>
      <c r="I212" s="304"/>
      <c r="J212" s="304"/>
      <c r="K212" s="254"/>
    </row>
    <row r="213" spans="2:11" s="1" customFormat="1" ht="15" customHeight="1">
      <c r="B213" s="253"/>
      <c r="C213" s="189"/>
      <c r="D213" s="189"/>
      <c r="E213" s="189"/>
      <c r="F213" s="210"/>
      <c r="G213" s="248"/>
      <c r="H213" s="239"/>
      <c r="I213" s="239"/>
      <c r="J213" s="239"/>
      <c r="K213" s="254"/>
    </row>
    <row r="214" spans="2:11" s="1" customFormat="1" ht="15" customHeight="1">
      <c r="B214" s="253"/>
      <c r="C214" s="189" t="s">
        <v>601</v>
      </c>
      <c r="D214" s="189"/>
      <c r="E214" s="189"/>
      <c r="F214" s="210">
        <v>1</v>
      </c>
      <c r="G214" s="248"/>
      <c r="H214" s="304" t="s">
        <v>640</v>
      </c>
      <c r="I214" s="304"/>
      <c r="J214" s="304"/>
      <c r="K214" s="254"/>
    </row>
    <row r="215" spans="2:11" s="1" customFormat="1" ht="15" customHeight="1">
      <c r="B215" s="253"/>
      <c r="C215" s="189"/>
      <c r="D215" s="189"/>
      <c r="E215" s="189"/>
      <c r="F215" s="210">
        <v>2</v>
      </c>
      <c r="G215" s="248"/>
      <c r="H215" s="304" t="s">
        <v>641</v>
      </c>
      <c r="I215" s="304"/>
      <c r="J215" s="304"/>
      <c r="K215" s="254"/>
    </row>
    <row r="216" spans="2:11" s="1" customFormat="1" ht="15" customHeight="1">
      <c r="B216" s="253"/>
      <c r="C216" s="189"/>
      <c r="D216" s="189"/>
      <c r="E216" s="189"/>
      <c r="F216" s="210">
        <v>3</v>
      </c>
      <c r="G216" s="248"/>
      <c r="H216" s="304" t="s">
        <v>642</v>
      </c>
      <c r="I216" s="304"/>
      <c r="J216" s="304"/>
      <c r="K216" s="254"/>
    </row>
    <row r="217" spans="2:11" s="1" customFormat="1" ht="15" customHeight="1">
      <c r="B217" s="253"/>
      <c r="C217" s="189"/>
      <c r="D217" s="189"/>
      <c r="E217" s="189"/>
      <c r="F217" s="210">
        <v>4</v>
      </c>
      <c r="G217" s="248"/>
      <c r="H217" s="304" t="s">
        <v>643</v>
      </c>
      <c r="I217" s="304"/>
      <c r="J217" s="304"/>
      <c r="K217" s="254"/>
    </row>
    <row r="218" spans="2:11" s="1" customFormat="1" ht="12.75" customHeight="1">
      <c r="B218" s="255"/>
      <c r="C218" s="256"/>
      <c r="D218" s="256"/>
      <c r="E218" s="256"/>
      <c r="F218" s="256"/>
      <c r="G218" s="256"/>
      <c r="H218" s="256"/>
      <c r="I218" s="256"/>
      <c r="J218" s="256"/>
      <c r="K218" s="25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2022-02-07-01 - Trakční v...</vt:lpstr>
      <vt:lpstr>2022-02-07-02 - Trakční v...</vt:lpstr>
      <vt:lpstr>2022-02-07-03 - VON</vt:lpstr>
      <vt:lpstr>Pokyny pro vyplnění</vt:lpstr>
      <vt:lpstr>'2022-02-07-01 - Trakční v...'!Názvy_tisku</vt:lpstr>
      <vt:lpstr>'2022-02-07-02 - Trakční v...'!Názvy_tisku</vt:lpstr>
      <vt:lpstr>'2022-02-07-03 - VON'!Názvy_tisku</vt:lpstr>
      <vt:lpstr>'Rekapitulace stavby'!Názvy_tisku</vt:lpstr>
      <vt:lpstr>'2022-02-07-01 - Trakční v...'!Oblast_tisku</vt:lpstr>
      <vt:lpstr>'2022-02-07-02 - Trakční v...'!Oblast_tisku</vt:lpstr>
      <vt:lpstr>'2022-02-07-03 -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2022-02-22T08:42:34Z</dcterms:created>
  <dcterms:modified xsi:type="dcterms:W3CDTF">2022-02-22T08:51:58Z</dcterms:modified>
</cp:coreProperties>
</file>